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heckCompatibility="1" defaultThemeVersion="124226"/>
  <bookViews>
    <workbookView xWindow="480" yWindow="120" windowWidth="17055" windowHeight="7875"/>
  </bookViews>
  <sheets>
    <sheet name="úvod" sheetId="4" r:id="rId1"/>
    <sheet name="LISTINA" sheetId="27" r:id="rId2"/>
    <sheet name="předloha LISTINA" sheetId="28" r:id="rId3"/>
    <sheet name="VÝPLATNÍ LISTINA" sheetId="29" r:id="rId4"/>
    <sheet name="seznam" sheetId="30" r:id="rId5"/>
    <sheet name="mzda" sheetId="31" r:id="rId6"/>
    <sheet name="filtr" sheetId="32" r:id="rId7"/>
    <sheet name="příčka" sheetId="33" r:id="rId8"/>
    <sheet name="graf" sheetId="34" r:id="rId9"/>
  </sheets>
  <definedNames>
    <definedName name="_xlnm._FilterDatabase" localSheetId="6" hidden="1">filtr!$B$5:$I$16</definedName>
  </definedNames>
  <calcPr calcId="145621"/>
</workbook>
</file>

<file path=xl/calcChain.xml><?xml version="1.0" encoding="utf-8"?>
<calcChain xmlns="http://schemas.openxmlformats.org/spreadsheetml/2006/main">
  <c r="E22" i="34" l="1"/>
  <c r="E21" i="34"/>
  <c r="I16" i="34"/>
  <c r="E16" i="34"/>
  <c r="F16" i="34" s="1"/>
  <c r="H16" i="34" s="1"/>
  <c r="I15" i="34"/>
  <c r="F15" i="34"/>
  <c r="H15" i="34" s="1"/>
  <c r="E15" i="34"/>
  <c r="I14" i="34"/>
  <c r="E14" i="34"/>
  <c r="F14" i="34" s="1"/>
  <c r="H14" i="34" s="1"/>
  <c r="I13" i="34"/>
  <c r="F13" i="34"/>
  <c r="H13" i="34" s="1"/>
  <c r="E13" i="34"/>
  <c r="I12" i="34"/>
  <c r="E12" i="34"/>
  <c r="F12" i="34" s="1"/>
  <c r="H12" i="34" s="1"/>
  <c r="I11" i="34"/>
  <c r="E11" i="34"/>
  <c r="F11" i="34" s="1"/>
  <c r="H11" i="34" s="1"/>
  <c r="I10" i="34"/>
  <c r="E10" i="34"/>
  <c r="F10" i="34" s="1"/>
  <c r="H10" i="34" s="1"/>
  <c r="I9" i="34"/>
  <c r="F9" i="34"/>
  <c r="H9" i="34" s="1"/>
  <c r="E9" i="34"/>
  <c r="I8" i="34"/>
  <c r="E8" i="34"/>
  <c r="F8" i="34" s="1"/>
  <c r="H8" i="34" s="1"/>
  <c r="I7" i="34"/>
  <c r="E7" i="34"/>
  <c r="F7" i="34" s="1"/>
  <c r="H7" i="34" s="1"/>
  <c r="I6" i="34"/>
  <c r="E6" i="34"/>
  <c r="E22" i="33"/>
  <c r="E21" i="33"/>
  <c r="I16" i="33"/>
  <c r="E16" i="33"/>
  <c r="F16" i="33" s="1"/>
  <c r="H16" i="33" s="1"/>
  <c r="I15" i="33"/>
  <c r="E15" i="33"/>
  <c r="F15" i="33" s="1"/>
  <c r="H15" i="33" s="1"/>
  <c r="I14" i="33"/>
  <c r="F14" i="33"/>
  <c r="H14" i="33" s="1"/>
  <c r="E14" i="33"/>
  <c r="I13" i="33"/>
  <c r="E13" i="33"/>
  <c r="F13" i="33" s="1"/>
  <c r="H13" i="33" s="1"/>
  <c r="I12" i="33"/>
  <c r="E12" i="33"/>
  <c r="F12" i="33" s="1"/>
  <c r="H12" i="33" s="1"/>
  <c r="I11" i="33"/>
  <c r="E11" i="33"/>
  <c r="F11" i="33" s="1"/>
  <c r="H11" i="33" s="1"/>
  <c r="I10" i="33"/>
  <c r="F10" i="33"/>
  <c r="H10" i="33" s="1"/>
  <c r="E10" i="33"/>
  <c r="I9" i="33"/>
  <c r="E9" i="33"/>
  <c r="F9" i="33" s="1"/>
  <c r="H9" i="33" s="1"/>
  <c r="I8" i="33"/>
  <c r="E8" i="33"/>
  <c r="F8" i="33" s="1"/>
  <c r="H8" i="33" s="1"/>
  <c r="I7" i="33"/>
  <c r="E7" i="33"/>
  <c r="F7" i="33" s="1"/>
  <c r="H7" i="33" s="1"/>
  <c r="I6" i="33"/>
  <c r="F6" i="33"/>
  <c r="E6" i="33"/>
  <c r="E22" i="32"/>
  <c r="E21" i="32"/>
  <c r="I16" i="32"/>
  <c r="E16" i="32"/>
  <c r="F16" i="32" s="1"/>
  <c r="H16" i="32" s="1"/>
  <c r="I15" i="32"/>
  <c r="E15" i="32"/>
  <c r="F15" i="32" s="1"/>
  <c r="H15" i="32" s="1"/>
  <c r="I14" i="32"/>
  <c r="E14" i="32"/>
  <c r="F14" i="32" s="1"/>
  <c r="H14" i="32" s="1"/>
  <c r="I13" i="32"/>
  <c r="E13" i="32"/>
  <c r="F13" i="32" s="1"/>
  <c r="H13" i="32" s="1"/>
  <c r="I12" i="32"/>
  <c r="E12" i="32"/>
  <c r="F12" i="32" s="1"/>
  <c r="H12" i="32" s="1"/>
  <c r="I11" i="32"/>
  <c r="E11" i="32"/>
  <c r="F11" i="32" s="1"/>
  <c r="H11" i="32" s="1"/>
  <c r="I10" i="32"/>
  <c r="E10" i="32"/>
  <c r="F10" i="32" s="1"/>
  <c r="H10" i="32" s="1"/>
  <c r="I9" i="32"/>
  <c r="F9" i="32"/>
  <c r="H9" i="32" s="1"/>
  <c r="E9" i="32"/>
  <c r="I8" i="32"/>
  <c r="E8" i="32"/>
  <c r="F8" i="32" s="1"/>
  <c r="H8" i="32" s="1"/>
  <c r="I7" i="32"/>
  <c r="E7" i="32"/>
  <c r="F7" i="32" s="1"/>
  <c r="H7" i="32" s="1"/>
  <c r="I6" i="32"/>
  <c r="E6" i="32"/>
  <c r="E22" i="31"/>
  <c r="E21" i="31"/>
  <c r="I10" i="31"/>
  <c r="E10" i="31"/>
  <c r="F10" i="31" s="1"/>
  <c r="H10" i="31" s="1"/>
  <c r="I12" i="31"/>
  <c r="E12" i="31"/>
  <c r="F12" i="31" s="1"/>
  <c r="H12" i="31" s="1"/>
  <c r="I8" i="31"/>
  <c r="E8" i="31"/>
  <c r="F8" i="31" s="1"/>
  <c r="H8" i="31" s="1"/>
  <c r="I16" i="31"/>
  <c r="E16" i="31"/>
  <c r="F16" i="31" s="1"/>
  <c r="H16" i="31" s="1"/>
  <c r="I13" i="31"/>
  <c r="E13" i="31"/>
  <c r="F13" i="31" s="1"/>
  <c r="H13" i="31" s="1"/>
  <c r="I7" i="31"/>
  <c r="E7" i="31"/>
  <c r="F7" i="31" s="1"/>
  <c r="H7" i="31" s="1"/>
  <c r="I15" i="31"/>
  <c r="E15" i="31"/>
  <c r="F15" i="31" s="1"/>
  <c r="H15" i="31" s="1"/>
  <c r="I9" i="31"/>
  <c r="E9" i="31"/>
  <c r="F9" i="31" s="1"/>
  <c r="H9" i="31" s="1"/>
  <c r="I14" i="31"/>
  <c r="E14" i="31"/>
  <c r="F14" i="31" s="1"/>
  <c r="H14" i="31" s="1"/>
  <c r="I11" i="31"/>
  <c r="E11" i="31"/>
  <c r="F11" i="31" s="1"/>
  <c r="H11" i="31" s="1"/>
  <c r="I6" i="31"/>
  <c r="E6" i="31"/>
  <c r="E22" i="30"/>
  <c r="E21" i="30"/>
  <c r="I14" i="30"/>
  <c r="E14" i="30"/>
  <c r="F14" i="30" s="1"/>
  <c r="H14" i="30" s="1"/>
  <c r="I9" i="30"/>
  <c r="E9" i="30"/>
  <c r="F9" i="30" s="1"/>
  <c r="H9" i="30" s="1"/>
  <c r="I7" i="30"/>
  <c r="E7" i="30"/>
  <c r="F7" i="30" s="1"/>
  <c r="H7" i="30" s="1"/>
  <c r="I10" i="30"/>
  <c r="F10" i="30"/>
  <c r="H10" i="30" s="1"/>
  <c r="E10" i="30"/>
  <c r="I16" i="30"/>
  <c r="E16" i="30"/>
  <c r="F16" i="30" s="1"/>
  <c r="H16" i="30" s="1"/>
  <c r="I6" i="30"/>
  <c r="E6" i="30"/>
  <c r="F6" i="30" s="1"/>
  <c r="H6" i="30" s="1"/>
  <c r="I8" i="30"/>
  <c r="E8" i="30"/>
  <c r="F8" i="30" s="1"/>
  <c r="H8" i="30" s="1"/>
  <c r="I13" i="30"/>
  <c r="E13" i="30"/>
  <c r="F13" i="30" s="1"/>
  <c r="H13" i="30" s="1"/>
  <c r="I11" i="30"/>
  <c r="E11" i="30"/>
  <c r="F11" i="30" s="1"/>
  <c r="H11" i="30" s="1"/>
  <c r="I15" i="30"/>
  <c r="E15" i="30"/>
  <c r="F15" i="30" s="1"/>
  <c r="H15" i="30" s="1"/>
  <c r="I12" i="30"/>
  <c r="E12" i="30"/>
  <c r="I16" i="29"/>
  <c r="I7" i="29"/>
  <c r="I8" i="29"/>
  <c r="I9" i="29"/>
  <c r="I10" i="29"/>
  <c r="I11" i="29"/>
  <c r="I12" i="29"/>
  <c r="I13" i="29"/>
  <c r="I14" i="29"/>
  <c r="I15" i="29"/>
  <c r="I6" i="29"/>
  <c r="E22" i="29"/>
  <c r="E21" i="29"/>
  <c r="E16" i="29"/>
  <c r="F16" i="29" s="1"/>
  <c r="H16" i="29" s="1"/>
  <c r="E15" i="29"/>
  <c r="F15" i="29" s="1"/>
  <c r="H15" i="29" s="1"/>
  <c r="E14" i="29"/>
  <c r="F14" i="29" s="1"/>
  <c r="H14" i="29" s="1"/>
  <c r="F13" i="29"/>
  <c r="H13" i="29" s="1"/>
  <c r="E13" i="29"/>
  <c r="E12" i="29"/>
  <c r="F12" i="29" s="1"/>
  <c r="H12" i="29" s="1"/>
  <c r="E11" i="29"/>
  <c r="F11" i="29" s="1"/>
  <c r="H11" i="29" s="1"/>
  <c r="E10" i="29"/>
  <c r="F10" i="29" s="1"/>
  <c r="H10" i="29" s="1"/>
  <c r="E9" i="29"/>
  <c r="F9" i="29" s="1"/>
  <c r="H9" i="29" s="1"/>
  <c r="E8" i="29"/>
  <c r="F8" i="29" s="1"/>
  <c r="H8" i="29" s="1"/>
  <c r="E7" i="29"/>
  <c r="F7" i="29" s="1"/>
  <c r="H7" i="29" s="1"/>
  <c r="E6" i="29"/>
  <c r="E22" i="28"/>
  <c r="E21" i="28"/>
  <c r="E25" i="32" l="1"/>
  <c r="E24" i="34"/>
  <c r="E24" i="29"/>
  <c r="E24" i="30"/>
  <c r="E24" i="31"/>
  <c r="E24" i="33"/>
  <c r="F6" i="34"/>
  <c r="E23" i="34" s="1"/>
  <c r="E23" i="33"/>
  <c r="F6" i="32"/>
  <c r="E23" i="32" s="1"/>
  <c r="E24" i="32"/>
  <c r="F6" i="31"/>
  <c r="E23" i="31" s="1"/>
  <c r="F12" i="30"/>
  <c r="E23" i="30" s="1"/>
  <c r="H6" i="34"/>
  <c r="E25" i="34"/>
  <c r="H6" i="33"/>
  <c r="E25" i="33"/>
  <c r="H6" i="32"/>
  <c r="E25" i="31"/>
  <c r="H12" i="30"/>
  <c r="E25" i="30"/>
  <c r="F6" i="29"/>
  <c r="E25" i="29"/>
  <c r="E16" i="28"/>
  <c r="F16" i="28" s="1"/>
  <c r="H16" i="28" s="1"/>
  <c r="F15" i="28"/>
  <c r="H15" i="28" s="1"/>
  <c r="E15" i="28"/>
  <c r="E14" i="28"/>
  <c r="F14" i="28" s="1"/>
  <c r="H14" i="28" s="1"/>
  <c r="E13" i="28"/>
  <c r="F13" i="28" s="1"/>
  <c r="H13" i="28" s="1"/>
  <c r="E12" i="28"/>
  <c r="F12" i="28" s="1"/>
  <c r="H12" i="28" s="1"/>
  <c r="F11" i="28"/>
  <c r="H11" i="28" s="1"/>
  <c r="E11" i="28"/>
  <c r="E10" i="28"/>
  <c r="F10" i="28" s="1"/>
  <c r="H10" i="28" s="1"/>
  <c r="E9" i="28"/>
  <c r="F9" i="28" s="1"/>
  <c r="H9" i="28" s="1"/>
  <c r="E8" i="28"/>
  <c r="F8" i="28" s="1"/>
  <c r="H8" i="28" s="1"/>
  <c r="F7" i="28"/>
  <c r="H7" i="28" s="1"/>
  <c r="E7" i="28"/>
  <c r="E6" i="28"/>
  <c r="F6" i="28" l="1"/>
  <c r="E25" i="28"/>
  <c r="E24" i="28"/>
  <c r="H6" i="31"/>
  <c r="E26" i="34"/>
  <c r="E27" i="34"/>
  <c r="E26" i="33"/>
  <c r="E27" i="33"/>
  <c r="E26" i="32"/>
  <c r="E27" i="32"/>
  <c r="E26" i="31"/>
  <c r="E27" i="31"/>
  <c r="E26" i="30"/>
  <c r="E27" i="30"/>
  <c r="E23" i="29"/>
  <c r="H6" i="29"/>
  <c r="H6" i="28" l="1"/>
  <c r="E23" i="28"/>
  <c r="E26" i="29"/>
  <c r="E27" i="29"/>
  <c r="E26" i="28" l="1"/>
  <c r="E27" i="28"/>
</calcChain>
</file>

<file path=xl/sharedStrings.xml><?xml version="1.0" encoding="utf-8"?>
<sst xmlns="http://schemas.openxmlformats.org/spreadsheetml/2006/main" count="591" uniqueCount="110">
  <si>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</si>
  <si>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</si>
  <si>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</si>
  <si>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</si>
  <si>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</si>
  <si>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</si>
  <si>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</si>
  <si>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</si>
  <si>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</si>
  <si>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</si>
  <si>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</si>
  <si>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</si>
  <si>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</si>
  <si>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</si>
  <si>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</si>
  <si>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</si>
  <si>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</si>
  <si>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</si>
  <si>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</si>
  <si>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</si>
  <si>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</si>
  <si>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</si>
  <si>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</si>
  <si>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</si>
  <si>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Otevření a uložení souboru, formátování</t>
  </si>
  <si>
    <t>Formátování podmíněné,  formát čísla</t>
  </si>
  <si>
    <t>Funkce, absolutní a relativní odkazování</t>
  </si>
  <si>
    <t>VÝPLATNÍ LISTINA</t>
  </si>
  <si>
    <t>Jana</t>
  </si>
  <si>
    <t>Nováková</t>
  </si>
  <si>
    <t>Emil</t>
  </si>
  <si>
    <t>Kovář</t>
  </si>
  <si>
    <t>Zlatá</t>
  </si>
  <si>
    <t>Marie</t>
  </si>
  <si>
    <t>Martina</t>
  </si>
  <si>
    <t>VY_32_INOVACE_98_Excel - řazení</t>
  </si>
  <si>
    <t>Žáci pracují na samostatných PC v programu MS Excel dle pokynů na jednotlivých listech a vytvořejí  výsledný dokument shodný s předlohou. Žáci pracují s listem LISTINA.</t>
  </si>
  <si>
    <t>jméno</t>
  </si>
  <si>
    <t>příjmení</t>
  </si>
  <si>
    <t>hrubá mzda za měsíc</t>
  </si>
  <si>
    <t xml:space="preserve">daň </t>
  </si>
  <si>
    <t>čistá mzda za měsíc</t>
  </si>
  <si>
    <t>počet odpraco- vaných měsíců</t>
  </si>
  <si>
    <t>mzda za celou brigádu</t>
  </si>
  <si>
    <t>Kamila</t>
  </si>
  <si>
    <t>Stará</t>
  </si>
  <si>
    <t>Mladý</t>
  </si>
  <si>
    <t>Karel</t>
  </si>
  <si>
    <t>Nový</t>
  </si>
  <si>
    <t xml:space="preserve">Pavel </t>
  </si>
  <si>
    <t>Holý</t>
  </si>
  <si>
    <t>Zdena</t>
  </si>
  <si>
    <t>Boshová</t>
  </si>
  <si>
    <t>Linda</t>
  </si>
  <si>
    <t>Machatá</t>
  </si>
  <si>
    <t>Dlouhá</t>
  </si>
  <si>
    <t>Petr</t>
  </si>
  <si>
    <t>Jiří</t>
  </si>
  <si>
    <t>Polák</t>
  </si>
  <si>
    <t>daň</t>
  </si>
  <si>
    <t>počet zaměstnanců</t>
  </si>
  <si>
    <t>největší mzda zacelou brigádu</t>
  </si>
  <si>
    <t>nejmenší mzda zacelou brigádu</t>
  </si>
  <si>
    <t>úkoly:</t>
  </si>
  <si>
    <t>"dovolená" písmo červené na žlutém pozadí</t>
  </si>
  <si>
    <t>"bez dovolené" písmo bílé na modrém pozadí</t>
  </si>
  <si>
    <t>list 2</t>
  </si>
  <si>
    <t>seznam</t>
  </si>
  <si>
    <t>list 3</t>
  </si>
  <si>
    <t>mzda</t>
  </si>
  <si>
    <t>tabulku seřaďte podle výše hrubé mzdy od nejvyšší</t>
  </si>
  <si>
    <t>list 4</t>
  </si>
  <si>
    <t>filtr</t>
  </si>
  <si>
    <t>list 5</t>
  </si>
  <si>
    <t>příčka</t>
  </si>
  <si>
    <t>list 6</t>
  </si>
  <si>
    <t>graf</t>
  </si>
  <si>
    <t>Statistika</t>
  </si>
  <si>
    <t>počet zaměstnanců s hrubou mzdou vyšší než 7000,- Kč</t>
  </si>
  <si>
    <t>průměrná čistá mzda za měsíc</t>
  </si>
  <si>
    <t>celková odvedená daň</t>
  </si>
  <si>
    <t>průměrná daň</t>
  </si>
  <si>
    <t>1. vytvořte tabulku přesně podle předlohy, dodržte formátování a zarovnání</t>
  </si>
  <si>
    <t>2. sloupec Daň spočítejte vzorcem (s odkazem na buňku s procenty - číslo nevpisujte do vzorce)</t>
  </si>
  <si>
    <t>3. sloupce Čistá mzda a Mzda za celou brigádu jsou spočítány vzorcem</t>
  </si>
  <si>
    <t>4. přidejte k tabulce sloupec Ohodnocení a vložte do něj funkci, která v případě</t>
  </si>
  <si>
    <t>že pracovník odpracoval 4 a více měsíců, vypíše text</t>
  </si>
  <si>
    <t>6. Použijte na sloupec OHODNOCENÍ podmíněné formátování takto:</t>
  </si>
  <si>
    <t>7. List Listina přejmenute na Výplatní listina a podbarvěte záložku listu červeně (barva karty)</t>
  </si>
  <si>
    <t>8. zkopírujte tabulku na 2.-6. list a listy pojmenujte a vypracujte:</t>
  </si>
  <si>
    <t xml:space="preserve">v tabulce zobrazte pouze zaměstnance s hrubým </t>
  </si>
  <si>
    <t>příjmem větším než 7000,- Kč, kteří zároveň pracovali déle než 6 měs.</t>
  </si>
  <si>
    <t xml:space="preserve"> nastavte ukotvení příček pod záhlavím tabulky</t>
  </si>
  <si>
    <t>"dovolená", v případě, že pracoval méně, vypíše text "bez dovolené"</t>
  </si>
  <si>
    <t>seřaďte tabulku podle příjmení, vyměňte sloupce příjmení a jméno</t>
  </si>
  <si>
    <t xml:space="preserve"> vytvořte libovolný graf, který zobrazí počet odpracovaných měsíců </t>
  </si>
  <si>
    <t>jednotlivými zaměstnanci vhodně jej popište, vybarvěte</t>
  </si>
  <si>
    <t>Úpravou listu LISTINA vytvořit list podle předlohy a vypracovat úkoly uvedené na listu.</t>
  </si>
  <si>
    <t>List PŘEDLOHA mají žáci k dispozici v papírové podobě nebo je jim promítán dataprojektorem na plátno.  Úkoly jsou popsány přímo na pracovním listě, list je určen pro samostatnou práci.</t>
  </si>
  <si>
    <t>Kopírování  vzorce, práce s daty - řazení, filtrování</t>
  </si>
  <si>
    <t>Graf - vložení, úprava</t>
  </si>
  <si>
    <t>ohodno-cení</t>
  </si>
  <si>
    <t>podklad pro žáky</t>
  </si>
  <si>
    <t>předloha</t>
  </si>
  <si>
    <t>List Výplatní listina</t>
  </si>
  <si>
    <t>List |Seznam</t>
  </si>
  <si>
    <t>List Mzda</t>
  </si>
  <si>
    <t>List Filtr</t>
  </si>
  <si>
    <t>List Příčka</t>
  </si>
  <si>
    <t>List Graf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</si>
</sst>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Kč&quot;_-;\-* #,##0.00\ &quot;Kč&quot;_-;_-* &quot;-&quot;??\ &quot;Kč&quot;_-;_-@_-"/>
    <numFmt numFmtId="164" formatCode="#,##0_ ;\-#,##0\ "/>
    <numFmt numFmtId="165" formatCode="#&quot;,-&quot;"/>
    <numFmt numFmtId="166" formatCode="_-* #,##0\ &quot;Kč&quot;_-;\-* #,##0\ &quot;Kč&quot;_-;_-* &quot;-&quot;??\ &quot;Kč&quot;_-;_-@_-"/>
    <numFmt numFmtId="167" formatCode="#.0&quot; Daň&quot;"/>
  </numFmts>
  <fonts count="15" x14ac:knownFonts="1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6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118">
    <xf numFmtId="0" fontId="0" fillId="0" borderId="0" xfId="0"/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0" fillId="0" borderId="14" xfId="0" applyBorder="1"/>
    <xf numFmtId="0" fontId="0" fillId="0" borderId="16" xfId="0" applyBorder="1"/>
    <xf numFmtId="0" fontId="0" fillId="0" borderId="19" xfId="0" applyBorder="1"/>
    <xf numFmtId="0" fontId="12" fillId="0" borderId="21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textRotation="90" wrapText="1"/>
    </xf>
    <xf numFmtId="0" fontId="12" fillId="0" borderId="21" xfId="0" applyFont="1" applyBorder="1" applyAlignment="1">
      <alignment horizontal="center" vertical="center" wrapText="1"/>
    </xf>
    <xf numFmtId="0" fontId="0" fillId="0" borderId="22" xfId="0" applyBorder="1"/>
    <xf numFmtId="0" fontId="0" fillId="0" borderId="9" xfId="0" applyBorder="1"/>
    <xf numFmtId="165" fontId="0" fillId="0" borderId="9" xfId="0" applyNumberFormat="1" applyBorder="1"/>
    <xf numFmtId="166" fontId="0" fillId="0" borderId="9" xfId="1" applyNumberFormat="1" applyFont="1" applyBorder="1"/>
    <xf numFmtId="164" fontId="0" fillId="0" borderId="9" xfId="1" applyNumberFormat="1" applyFont="1" applyBorder="1"/>
    <xf numFmtId="166" fontId="0" fillId="0" borderId="23" xfId="0" applyNumberFormat="1" applyBorder="1"/>
    <xf numFmtId="165" fontId="0" fillId="0" borderId="1" xfId="0" applyNumberFormat="1" applyBorder="1"/>
    <xf numFmtId="166" fontId="0" fillId="0" borderId="1" xfId="1" applyNumberFormat="1" applyFont="1" applyBorder="1"/>
    <xf numFmtId="164" fontId="0" fillId="0" borderId="1" xfId="1" applyNumberFormat="1" applyFont="1" applyBorder="1"/>
    <xf numFmtId="166" fontId="0" fillId="0" borderId="15" xfId="0" applyNumberFormat="1" applyBorder="1"/>
    <xf numFmtId="165" fontId="0" fillId="0" borderId="19" xfId="0" applyNumberFormat="1" applyBorder="1"/>
    <xf numFmtId="166" fontId="0" fillId="0" borderId="19" xfId="1" applyNumberFormat="1" applyFont="1" applyBorder="1"/>
    <xf numFmtId="164" fontId="0" fillId="0" borderId="19" xfId="1" applyNumberFormat="1" applyFont="1" applyBorder="1"/>
    <xf numFmtId="166" fontId="0" fillId="0" borderId="17" xfId="0" applyNumberFormat="1" applyBorder="1"/>
    <xf numFmtId="167" fontId="0" fillId="0" borderId="9" xfId="0" applyNumberFormat="1" applyBorder="1"/>
    <xf numFmtId="167" fontId="0" fillId="0" borderId="1" xfId="0" applyNumberFormat="1" applyBorder="1"/>
    <xf numFmtId="167" fontId="0" fillId="0" borderId="19" xfId="0" applyNumberFormat="1" applyBorder="1"/>
    <xf numFmtId="0" fontId="0" fillId="0" borderId="0" xfId="0" applyBorder="1"/>
    <xf numFmtId="9" fontId="0" fillId="0" borderId="0" xfId="0" applyNumberFormat="1" applyBorder="1"/>
    <xf numFmtId="0" fontId="0" fillId="0" borderId="15" xfId="0" applyBorder="1"/>
    <xf numFmtId="0" fontId="0" fillId="0" borderId="17" xfId="0" applyBorder="1"/>
    <xf numFmtId="0" fontId="0" fillId="0" borderId="23" xfId="0" applyBorder="1"/>
    <xf numFmtId="0" fontId="0" fillId="0" borderId="25" xfId="0" applyBorder="1"/>
    <xf numFmtId="9" fontId="0" fillId="0" borderId="27" xfId="0" applyNumberFormat="1" applyBorder="1"/>
    <xf numFmtId="0" fontId="0" fillId="0" borderId="0" xfId="0" applyFont="1"/>
    <xf numFmtId="49" fontId="0" fillId="0" borderId="0" xfId="0" applyNumberFormat="1" applyFont="1"/>
    <xf numFmtId="0" fontId="14" fillId="0" borderId="0" xfId="0" applyFont="1"/>
    <xf numFmtId="0" fontId="0" fillId="0" borderId="9" xfId="0" applyNumberFormat="1" applyBorder="1"/>
    <xf numFmtId="0" fontId="0" fillId="0" borderId="1" xfId="0" applyNumberFormat="1" applyBorder="1"/>
    <xf numFmtId="0" fontId="0" fillId="0" borderId="19" xfId="0" applyNumberFormat="1" applyBorder="1"/>
    <xf numFmtId="167" fontId="0" fillId="0" borderId="15" xfId="0" applyNumberFormat="1" applyBorder="1"/>
    <xf numFmtId="166" fontId="0" fillId="0" borderId="12" xfId="0" applyNumberFormat="1" applyBorder="1"/>
    <xf numFmtId="166" fontId="0" fillId="0" borderId="2" xfId="0" applyNumberFormat="1" applyBorder="1"/>
    <xf numFmtId="166" fontId="0" fillId="0" borderId="30" xfId="0" applyNumberFormat="1" applyBorder="1"/>
    <xf numFmtId="0" fontId="12" fillId="0" borderId="29" xfId="0" applyFont="1" applyBorder="1" applyAlignment="1">
      <alignment horizontal="center" vertical="center" wrapText="1"/>
    </xf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13" xfId="0" applyBorder="1"/>
    <xf numFmtId="165" fontId="0" fillId="0" borderId="18" xfId="0" applyNumberFormat="1" applyBorder="1"/>
    <xf numFmtId="167" fontId="0" fillId="0" borderId="18" xfId="0" applyNumberFormat="1" applyBorder="1"/>
    <xf numFmtId="166" fontId="0" fillId="0" borderId="18" xfId="1" applyNumberFormat="1" applyFont="1" applyBorder="1"/>
    <xf numFmtId="164" fontId="0" fillId="0" borderId="18" xfId="1" applyNumberFormat="1" applyFont="1" applyBorder="1"/>
    <xf numFmtId="166" fontId="0" fillId="0" borderId="24" xfId="0" applyNumberFormat="1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12" fillId="0" borderId="29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textRotation="90" wrapText="1"/>
    </xf>
    <xf numFmtId="0" fontId="0" fillId="0" borderId="18" xfId="0" applyBorder="1"/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9" xfId="0" applyBorder="1" applyAlignment="1">
      <alignment horizontal="left"/>
    </xf>
    <xf numFmtId="0" fontId="13" fillId="0" borderId="28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28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2">
    <cellStyle name="Měna" xfId="1" builtinId="4"/>
    <cellStyle name="Normální" xfId="0" builtinId="0"/>
  </cellStyles>
  <dxfs count="12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Počet odpracovaných měsíců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2">
                <a:lumMod val="50000"/>
              </a:schemeClr>
            </a:solidFill>
          </c:spPr>
          <c:invertIfNegative val="0"/>
          <c:cat>
            <c:strRef>
              <c:f>graf!$C$6:$C$16</c:f>
              <c:strCache>
                <c:ptCount val="11"/>
                <c:pt idx="0">
                  <c:v>Nováková</c:v>
                </c:pt>
                <c:pt idx="1">
                  <c:v>Stará</c:v>
                </c:pt>
                <c:pt idx="2">
                  <c:v>Mladý</c:v>
                </c:pt>
                <c:pt idx="3">
                  <c:v>Nový</c:v>
                </c:pt>
                <c:pt idx="4">
                  <c:v>Holý</c:v>
                </c:pt>
                <c:pt idx="5">
                  <c:v>Boshová</c:v>
                </c:pt>
                <c:pt idx="6">
                  <c:v>Zlatá</c:v>
                </c:pt>
                <c:pt idx="7">
                  <c:v>Machatá</c:v>
                </c:pt>
                <c:pt idx="8">
                  <c:v>Dlouhá</c:v>
                </c:pt>
                <c:pt idx="9">
                  <c:v>Kovář</c:v>
                </c:pt>
                <c:pt idx="10">
                  <c:v>Polák</c:v>
                </c:pt>
              </c:strCache>
            </c:strRef>
          </c:cat>
          <c:val>
            <c:numRef>
              <c:f>graf!$G$6:$G$16</c:f>
              <c:numCache>
                <c:formatCode>#,##0_ ;\-#,##0\ </c:formatCode>
                <c:ptCount val="11"/>
                <c:pt idx="0">
                  <c:v>8</c:v>
                </c:pt>
                <c:pt idx="1">
                  <c:v>9</c:v>
                </c:pt>
                <c:pt idx="2">
                  <c:v>6</c:v>
                </c:pt>
                <c:pt idx="3">
                  <c:v>4</c:v>
                </c:pt>
                <c:pt idx="4">
                  <c:v>3</c:v>
                </c:pt>
                <c:pt idx="5">
                  <c:v>5</c:v>
                </c:pt>
                <c:pt idx="6">
                  <c:v>6</c:v>
                </c:pt>
                <c:pt idx="7">
                  <c:v>2</c:v>
                </c:pt>
                <c:pt idx="8">
                  <c:v>8</c:v>
                </c:pt>
                <c:pt idx="9">
                  <c:v>6</c:v>
                </c:pt>
                <c:pt idx="10">
                  <c:v>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149824"/>
        <c:axId val="135161344"/>
      </c:barChart>
      <c:catAx>
        <c:axId val="135149824"/>
        <c:scaling>
          <c:orientation val="minMax"/>
        </c:scaling>
        <c:delete val="0"/>
        <c:axPos val="b"/>
        <c:numFmt formatCode="#,##0_ ;\-#,##0\ " sourceLinked="1"/>
        <c:majorTickMark val="none"/>
        <c:minorTickMark val="none"/>
        <c:tickLblPos val="nextTo"/>
        <c:crossAx val="135161344"/>
        <c:crosses val="autoZero"/>
        <c:auto val="1"/>
        <c:lblAlgn val="ctr"/>
        <c:lblOffset val="100"/>
        <c:noMultiLvlLbl val="0"/>
      </c:catAx>
      <c:valAx>
        <c:axId val="1351613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počet měsíců</a:t>
                </a:r>
              </a:p>
            </c:rich>
          </c:tx>
          <c:layout>
            <c:manualLayout>
              <c:xMode val="edge"/>
              <c:yMode val="edge"/>
              <c:x val="3.3333333333333333E-2"/>
              <c:y val="0.17112058909303005"/>
            </c:manualLayout>
          </c:layout>
          <c:overlay val="0"/>
        </c:title>
        <c:numFmt formatCode="#,##0_ ;\-#,##0\ " sourceLinked="1"/>
        <c:majorTickMark val="none"/>
        <c:minorTickMark val="none"/>
        <c:tickLblPos val="nextTo"/>
        <c:crossAx val="135149824"/>
        <c:crosses val="autoZero"/>
        <c:crossBetween val="between"/>
      </c:valAx>
      <c:spPr>
        <a:solidFill>
          <a:schemeClr val="accent2">
            <a:lumMod val="60000"/>
            <a:lumOff val="40000"/>
          </a:schemeClr>
        </a:solidFill>
      </c:spPr>
    </c:plotArea>
    <c:plotVisOnly val="1"/>
    <c:dispBlanksAs val="gap"/>
    <c:showDLblsOverMax val="0"/>
  </c:chart>
  <c:spPr>
    <a:solidFill>
      <a:schemeClr val="accent2">
        <a:lumMod val="20000"/>
        <a:lumOff val="80000"/>
      </a:schemeClr>
    </a:solidFill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381000</xdr:colOff>
      <xdr:row>16</xdr:row>
      <xdr:rowOff>180975</xdr:rowOff>
    </xdr:from>
    <xdr:to>
      <xdr:col>7</xdr:col>
      <xdr:colOff>676275</xdr:colOff>
      <xdr:row>26</xdr:row>
      <xdr:rowOff>0</xdr:rowOff>
    </xdr:to>
    <xdr:pic>
      <xdr:nvPicPr>
        <xdr:cNvPr id="9217" name="Picture 1" descr="C:\Documents and Settings\Administrator\Local Settings\Temporary Internet Files\Content.IE5\V229Z9GZ\MC900438012[1]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76625" y="3667125"/>
          <a:ext cx="1924050" cy="18478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19</xdr:row>
      <xdr:rowOff>0</xdr:rowOff>
    </xdr:from>
    <xdr:to>
      <xdr:col>8</xdr:col>
      <xdr:colOff>219075</xdr:colOff>
      <xdr:row>27</xdr:row>
      <xdr:rowOff>123825</xdr:rowOff>
    </xdr:to>
    <xdr:pic>
      <xdr:nvPicPr>
        <xdr:cNvPr id="4" name="Picture 1" descr="C:\Documents and Settings\Administrator\Local Settings\Temporary Internet Files\Content.IE5\V229Z9GZ\MC900438012[1]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05225" y="4181475"/>
          <a:ext cx="1924050" cy="18478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19</xdr:row>
      <xdr:rowOff>0</xdr:rowOff>
    </xdr:from>
    <xdr:to>
      <xdr:col>8</xdr:col>
      <xdr:colOff>219075</xdr:colOff>
      <xdr:row>27</xdr:row>
      <xdr:rowOff>123825</xdr:rowOff>
    </xdr:to>
    <xdr:pic>
      <xdr:nvPicPr>
        <xdr:cNvPr id="4" name="Picture 1" descr="C:\Documents and Settings\Administrator\Local Settings\Temporary Internet Files\Content.IE5\V229Z9GZ\MC900438012[1]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05225" y="4181475"/>
          <a:ext cx="1924050" cy="18478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381000</xdr:colOff>
      <xdr:row>16</xdr:row>
      <xdr:rowOff>180975</xdr:rowOff>
    </xdr:from>
    <xdr:to>
      <xdr:col>7</xdr:col>
      <xdr:colOff>676275</xdr:colOff>
      <xdr:row>26</xdr:row>
      <xdr:rowOff>0</xdr:rowOff>
    </xdr:to>
    <xdr:pic>
      <xdr:nvPicPr>
        <xdr:cNvPr id="2" name="Picture 1" descr="C:\Documents and Settings\Administrator\Local Settings\Temporary Internet Files\Content.IE5\V229Z9GZ\MC900438012[1]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76625" y="3667125"/>
          <a:ext cx="1924050" cy="18478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381000</xdr:colOff>
      <xdr:row>16</xdr:row>
      <xdr:rowOff>180975</xdr:rowOff>
    </xdr:from>
    <xdr:to>
      <xdr:col>7</xdr:col>
      <xdr:colOff>676275</xdr:colOff>
      <xdr:row>26</xdr:row>
      <xdr:rowOff>0</xdr:rowOff>
    </xdr:to>
    <xdr:pic>
      <xdr:nvPicPr>
        <xdr:cNvPr id="2" name="Picture 1" descr="C:\Documents and Settings\Administrator\Local Settings\Temporary Internet Files\Content.IE5\V229Z9GZ\MC900438012[1]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76625" y="3667125"/>
          <a:ext cx="1924050" cy="18478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381000</xdr:colOff>
      <xdr:row>16</xdr:row>
      <xdr:rowOff>180975</xdr:rowOff>
    </xdr:from>
    <xdr:to>
      <xdr:col>7</xdr:col>
      <xdr:colOff>676275</xdr:colOff>
      <xdr:row>26</xdr:row>
      <xdr:rowOff>0</xdr:rowOff>
    </xdr:to>
    <xdr:pic>
      <xdr:nvPicPr>
        <xdr:cNvPr id="2" name="Picture 1" descr="C:\Documents and Settings\Administrator\Local Settings\Temporary Internet Files\Content.IE5\V229Z9GZ\MC900438012[1]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76625" y="3667125"/>
          <a:ext cx="1924050" cy="184785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381000</xdr:colOff>
      <xdr:row>16</xdr:row>
      <xdr:rowOff>180975</xdr:rowOff>
    </xdr:from>
    <xdr:to>
      <xdr:col>7</xdr:col>
      <xdr:colOff>676275</xdr:colOff>
      <xdr:row>26</xdr:row>
      <xdr:rowOff>0</xdr:rowOff>
    </xdr:to>
    <xdr:pic>
      <xdr:nvPicPr>
        <xdr:cNvPr id="2" name="Picture 1" descr="C:\Documents and Settings\Administrator\Local Settings\Temporary Internet Files\Content.IE5\V229Z9GZ\MC900438012[1]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76625" y="3667125"/>
          <a:ext cx="1924050" cy="184785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381000</xdr:colOff>
      <xdr:row>16</xdr:row>
      <xdr:rowOff>180975</xdr:rowOff>
    </xdr:from>
    <xdr:to>
      <xdr:col>7</xdr:col>
      <xdr:colOff>676275</xdr:colOff>
      <xdr:row>26</xdr:row>
      <xdr:rowOff>0</xdr:rowOff>
    </xdr:to>
    <xdr:pic>
      <xdr:nvPicPr>
        <xdr:cNvPr id="2" name="Picture 1" descr="C:\Documents and Settings\Administrator\Local Settings\Temporary Internet Files\Content.IE5\V229Z9GZ\MC900438012[1]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476625" y="3667125"/>
          <a:ext cx="1924050" cy="1847850"/>
        </a:xfrm>
        <a:prstGeom prst="rect">
          <a:avLst/>
        </a:prstGeom>
        <a:noFill/>
      </xdr:spPr>
    </xdr:pic>
    <xdr:clientData/>
  </xdr:twoCellAnchor>
  <xdr:twoCellAnchor>
    <xdr:from>
      <xdr:col>10</xdr:col>
      <xdr:colOff>66675</xdr:colOff>
      <xdr:row>3</xdr:row>
      <xdr:rowOff>66675</xdr:rowOff>
    </xdr:from>
    <xdr:to>
      <xdr:col>17</xdr:col>
      <xdr:colOff>371475</xdr:colOff>
      <xdr:row>14</xdr:row>
      <xdr:rowOff>95250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tabSelected="1" topLeftCell="A8" workbookViewId="0">
      <selection activeCell="M30" sqref="M30"/>
    </sheetView>
  </sheetViews>
  <sheetFormatPr defaultRowHeight="15" x14ac:dyDescent="0.25"/>
  <cols>
    <col min="1" max="1" width="13" customWidth="1"/>
    <col min="9" max="9" width="6.5703125" customWidth="1"/>
    <col min="10" max="10" width="5.5703125" customWidth="1"/>
  </cols>
  <sheetData>
    <row r="1" spans="1:10" ht="15.75" x14ac:dyDescent="0.25">
      <c r="A1" s="2"/>
    </row>
    <row r="2" spans="1:10" ht="15.75" x14ac:dyDescent="0.25">
      <c r="A2" s="3"/>
    </row>
    <row r="3" spans="1:10" ht="15.75" x14ac:dyDescent="0.25">
      <c r="A3" s="3"/>
    </row>
    <row r="4" spans="1:10" ht="15.75" x14ac:dyDescent="0.25">
      <c r="A4" s="3"/>
    </row>
    <row r="5" spans="1:10" ht="15.75" x14ac:dyDescent="0.25">
      <c r="A5" s="3"/>
    </row>
    <row r="6" spans="1:10" ht="15.75" x14ac:dyDescent="0.25">
      <c r="A6" s="3"/>
    </row>
    <row r="7" spans="1:10" ht="15.75" x14ac:dyDescent="0.25">
      <c r="A7" s="3"/>
    </row>
    <row r="8" spans="1:10" ht="15.75" x14ac:dyDescent="0.25">
      <c r="A8" s="3"/>
    </row>
    <row r="9" spans="1:10" ht="23.25" x14ac:dyDescent="0.35">
      <c r="A9" s="83" t="s">
        <v>0</v>
      </c>
      <c r="B9" s="83"/>
      <c r="C9" s="83"/>
      <c r="D9" s="83"/>
      <c r="E9" s="83"/>
      <c r="F9" s="83"/>
      <c r="G9" s="83"/>
      <c r="H9" s="83"/>
      <c r="I9" s="83"/>
      <c r="J9" s="83"/>
    </row>
    <row r="10" spans="1:10" ht="23.25" x14ac:dyDescent="0.35">
      <c r="A10" s="84" t="s">
        <v>1</v>
      </c>
      <c r="B10" s="84"/>
      <c r="C10" s="84"/>
      <c r="D10" s="84"/>
      <c r="E10" s="84"/>
      <c r="F10" s="84"/>
      <c r="G10" s="84"/>
      <c r="H10" s="84"/>
      <c r="I10" s="84"/>
      <c r="J10" s="84"/>
    </row>
    <row r="11" spans="1:10" ht="15.75" x14ac:dyDescent="0.25">
      <c r="A11" s="3"/>
    </row>
    <row r="12" spans="1:10" ht="30" x14ac:dyDescent="0.4">
      <c r="A12" s="85" t="s">
        <v>22</v>
      </c>
      <c r="B12" s="85"/>
      <c r="C12" s="85"/>
      <c r="D12" s="85"/>
      <c r="E12" s="85"/>
      <c r="F12" s="85"/>
      <c r="G12" s="85"/>
      <c r="H12" s="85"/>
      <c r="I12" s="85"/>
      <c r="J12" s="85"/>
    </row>
    <row r="13" spans="1:10" ht="15.75" x14ac:dyDescent="0.25">
      <c r="A13" s="3"/>
    </row>
    <row r="14" spans="1:10" ht="15.75" x14ac:dyDescent="0.25">
      <c r="A14" s="4" t="s">
        <v>2</v>
      </c>
      <c r="B14" s="86" t="s">
        <v>3</v>
      </c>
      <c r="C14" s="86"/>
      <c r="D14" s="86"/>
      <c r="E14" s="86"/>
      <c r="F14" s="86"/>
      <c r="G14" s="86"/>
      <c r="H14" s="86"/>
      <c r="I14" s="5"/>
      <c r="J14" s="6"/>
    </row>
    <row r="15" spans="1:10" ht="15.75" x14ac:dyDescent="0.25">
      <c r="A15" s="7" t="s">
        <v>4</v>
      </c>
      <c r="B15" s="87" t="s">
        <v>35</v>
      </c>
      <c r="C15" s="87"/>
      <c r="D15" s="87"/>
      <c r="E15" s="87"/>
      <c r="F15" s="87"/>
      <c r="G15" s="87"/>
      <c r="H15" s="87"/>
      <c r="I15" s="8"/>
      <c r="J15" s="9"/>
    </row>
    <row r="16" spans="1:10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5.75" x14ac:dyDescent="0.25">
      <c r="A17" s="78" t="s">
        <v>5</v>
      </c>
      <c r="B17" s="79" t="s">
        <v>6</v>
      </c>
      <c r="C17" s="79"/>
      <c r="D17" s="79"/>
      <c r="E17" s="79"/>
      <c r="F17" s="79"/>
      <c r="G17" s="79"/>
      <c r="H17" s="79"/>
      <c r="I17" s="79"/>
      <c r="J17" s="80"/>
    </row>
    <row r="18" spans="1:10" ht="15.75" x14ac:dyDescent="0.25">
      <c r="A18" s="78"/>
      <c r="B18" s="81" t="s">
        <v>15</v>
      </c>
      <c r="C18" s="81"/>
      <c r="D18" s="81"/>
      <c r="E18" s="81"/>
      <c r="F18" s="81"/>
      <c r="G18" s="81"/>
      <c r="H18" s="81"/>
      <c r="I18" s="81"/>
      <c r="J18" s="82"/>
    </row>
    <row r="19" spans="1:10" ht="30.75" x14ac:dyDescent="0.25">
      <c r="A19" s="11" t="s">
        <v>7</v>
      </c>
      <c r="B19" s="93" t="s">
        <v>18</v>
      </c>
      <c r="C19" s="94"/>
      <c r="D19" s="94"/>
      <c r="E19" s="94"/>
      <c r="F19" s="94"/>
      <c r="G19" s="94"/>
      <c r="H19" s="94"/>
      <c r="I19" s="94"/>
      <c r="J19" s="95"/>
    </row>
    <row r="20" spans="1:10" ht="30" x14ac:dyDescent="0.25">
      <c r="A20" s="12" t="s">
        <v>8</v>
      </c>
      <c r="B20" s="96" t="s">
        <v>17</v>
      </c>
      <c r="C20" s="96"/>
      <c r="D20" s="96"/>
      <c r="E20" s="96"/>
      <c r="F20" s="96"/>
      <c r="G20" s="96"/>
      <c r="H20" s="96"/>
      <c r="I20" s="96"/>
      <c r="J20" s="96"/>
    </row>
    <row r="21" spans="1:10" x14ac:dyDescent="0.25">
      <c r="A21" s="13" t="s">
        <v>9</v>
      </c>
      <c r="B21" s="96" t="s">
        <v>20</v>
      </c>
      <c r="C21" s="96"/>
      <c r="D21" s="96"/>
      <c r="E21" s="96"/>
      <c r="F21" s="96"/>
      <c r="G21" s="96"/>
      <c r="H21" s="96"/>
      <c r="I21" s="96"/>
      <c r="J21" s="96"/>
    </row>
    <row r="22" spans="1:10" x14ac:dyDescent="0.25">
      <c r="A22" s="13" t="s">
        <v>10</v>
      </c>
      <c r="B22" s="96" t="s">
        <v>16</v>
      </c>
      <c r="C22" s="96"/>
      <c r="D22" s="96"/>
      <c r="E22" s="96"/>
      <c r="F22" s="96"/>
      <c r="G22" s="96"/>
      <c r="H22" s="96"/>
      <c r="I22" s="96"/>
      <c r="J22" s="96"/>
    </row>
    <row r="23" spans="1:10" ht="31.5" customHeight="1" x14ac:dyDescent="0.25">
      <c r="A23" s="14" t="s">
        <v>11</v>
      </c>
      <c r="B23" s="96" t="s">
        <v>21</v>
      </c>
      <c r="C23" s="96"/>
      <c r="D23" s="96"/>
      <c r="E23" s="96"/>
      <c r="F23" s="96"/>
      <c r="G23" s="96"/>
      <c r="H23" s="96"/>
      <c r="I23" s="96"/>
      <c r="J23" s="96"/>
    </row>
    <row r="24" spans="1:10" ht="51" customHeight="1" x14ac:dyDescent="0.25">
      <c r="A24" s="20" t="s">
        <v>12</v>
      </c>
      <c r="B24" s="97" t="s">
        <v>36</v>
      </c>
      <c r="C24" s="97"/>
      <c r="D24" s="97"/>
      <c r="E24" s="97"/>
      <c r="F24" s="97"/>
      <c r="G24" s="97"/>
      <c r="H24" s="97"/>
      <c r="I24" s="97"/>
      <c r="J24" s="97"/>
    </row>
    <row r="25" spans="1:10" ht="47.25" customHeight="1" x14ac:dyDescent="0.25">
      <c r="A25" s="21"/>
      <c r="B25" s="90" t="s">
        <v>98</v>
      </c>
      <c r="C25" s="91"/>
      <c r="D25" s="91"/>
      <c r="E25" s="91"/>
      <c r="F25" s="91"/>
      <c r="G25" s="91"/>
      <c r="H25" s="91"/>
      <c r="I25" s="91"/>
      <c r="J25" s="92"/>
    </row>
    <row r="26" spans="1:10" ht="30" x14ac:dyDescent="0.25">
      <c r="A26" s="14" t="s">
        <v>13</v>
      </c>
      <c r="B26" s="88">
        <v>41200</v>
      </c>
      <c r="C26" s="88"/>
      <c r="D26" s="88"/>
      <c r="E26" s="88"/>
      <c r="F26" s="88"/>
      <c r="G26" s="88"/>
      <c r="H26" s="88"/>
      <c r="I26" s="88"/>
      <c r="J26" s="88"/>
    </row>
    <row r="27" spans="1:10" ht="9.75" customHeight="1" x14ac:dyDescent="0.25">
      <c r="A27" s="15"/>
      <c r="B27" s="10"/>
      <c r="C27" s="10"/>
      <c r="D27" s="10"/>
      <c r="E27" s="10"/>
      <c r="F27" s="10"/>
      <c r="G27" s="10"/>
      <c r="H27" s="10"/>
      <c r="I27" s="10"/>
      <c r="J27" s="10"/>
    </row>
    <row r="28" spans="1:10" x14ac:dyDescent="0.25">
      <c r="A28" s="89" t="s">
        <v>19</v>
      </c>
      <c r="B28" s="89"/>
      <c r="C28" s="89"/>
      <c r="D28" s="89"/>
      <c r="E28" s="89"/>
      <c r="F28" s="89"/>
      <c r="G28" s="89"/>
      <c r="H28" s="89"/>
      <c r="I28" s="89"/>
      <c r="J28" s="89"/>
    </row>
    <row r="29" spans="1:10" ht="10.5" customHeight="1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</row>
    <row r="30" spans="1:10" ht="18" x14ac:dyDescent="0.25">
      <c r="A30" s="17" t="s">
        <v>14</v>
      </c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3.75" customHeight="1" x14ac:dyDescent="0.25">
      <c r="A31" s="18"/>
      <c r="B31" s="10"/>
      <c r="C31" s="10"/>
      <c r="D31" s="10"/>
      <c r="E31" s="10"/>
      <c r="F31" s="10"/>
      <c r="G31" s="10"/>
      <c r="H31" s="10"/>
      <c r="I31" s="10"/>
      <c r="J31" s="10"/>
    </row>
    <row r="32" spans="1:10" ht="15.75" x14ac:dyDescent="0.25">
      <c r="A32" s="19" t="s">
        <v>24</v>
      </c>
      <c r="B32" s="10"/>
      <c r="C32" s="10"/>
      <c r="D32" s="10"/>
      <c r="E32" s="10"/>
      <c r="F32" s="10"/>
      <c r="G32" s="10"/>
      <c r="H32" s="10"/>
      <c r="I32" s="10"/>
      <c r="J32" s="10"/>
    </row>
    <row r="33" spans="1:10" ht="15.75" x14ac:dyDescent="0.25">
      <c r="A33" s="19" t="s">
        <v>25</v>
      </c>
      <c r="B33" s="10"/>
      <c r="C33" s="10"/>
      <c r="D33" s="10"/>
      <c r="E33" s="10"/>
      <c r="F33" s="10"/>
      <c r="G33" s="10"/>
      <c r="H33" s="10"/>
      <c r="I33" s="10"/>
      <c r="J33" s="10"/>
    </row>
    <row r="34" spans="1:10" ht="15.75" x14ac:dyDescent="0.25">
      <c r="A34" s="19" t="s">
        <v>99</v>
      </c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15.75" x14ac:dyDescent="0.25">
      <c r="A35" s="19" t="s">
        <v>26</v>
      </c>
      <c r="B35" s="10"/>
      <c r="C35" s="10"/>
      <c r="D35" s="10"/>
      <c r="E35" s="10"/>
      <c r="F35" s="10"/>
      <c r="G35" s="10"/>
      <c r="H35" s="10"/>
      <c r="I35" s="10"/>
      <c r="J35" s="10"/>
    </row>
    <row r="36" spans="1:10" ht="19.5" customHeight="1" x14ac:dyDescent="0.25">
      <c r="A36" s="19" t="s">
        <v>100</v>
      </c>
      <c r="B36" s="10"/>
      <c r="C36" s="10"/>
      <c r="D36" s="10"/>
      <c r="E36" s="10"/>
      <c r="F36" s="10"/>
      <c r="G36" s="10"/>
      <c r="H36" s="10"/>
      <c r="I36" s="10"/>
      <c r="J36" s="10"/>
    </row>
    <row r="37" spans="1:10" ht="18" x14ac:dyDescent="0.25">
      <c r="A37" s="17" t="s">
        <v>23</v>
      </c>
      <c r="B37" s="10"/>
      <c r="C37" s="10"/>
      <c r="D37" s="10"/>
      <c r="E37" s="10"/>
      <c r="F37" s="10"/>
      <c r="G37" s="10"/>
      <c r="H37" s="10"/>
      <c r="I37" s="10"/>
      <c r="J37" s="10"/>
    </row>
    <row r="38" spans="1:10" ht="15.75" x14ac:dyDescent="0.25">
      <c r="A38" s="19" t="s">
        <v>97</v>
      </c>
      <c r="B38" s="10"/>
      <c r="C38" s="10"/>
      <c r="D38" s="10"/>
      <c r="E38" s="10"/>
      <c r="F38" s="10"/>
      <c r="G38" s="10"/>
      <c r="H38" s="10"/>
      <c r="I38" s="10"/>
      <c r="J38" s="10"/>
    </row>
    <row r="39" spans="1:10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</row>
  </sheetData>
  <mergeCells count="17"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  <mergeCell ref="A17:A18"/>
    <mergeCell ref="B17:J17"/>
    <mergeCell ref="B18:J18"/>
    <mergeCell ref="A9:J9"/>
    <mergeCell ref="A10:J10"/>
    <mergeCell ref="A12:J12"/>
    <mergeCell ref="B14:H14"/>
    <mergeCell ref="B15:H15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0"/>
  <sheetViews>
    <sheetView workbookViewId="0">
      <selection activeCell="B1" sqref="B1"/>
    </sheetView>
  </sheetViews>
  <sheetFormatPr defaultRowHeight="15" x14ac:dyDescent="0.25"/>
  <cols>
    <col min="1" max="1" width="2.28515625" customWidth="1"/>
    <col min="3" max="3" width="11.7109375" customWidth="1"/>
    <col min="4" max="4" width="10.85546875" customWidth="1"/>
    <col min="5" max="5" width="12.42578125" customWidth="1"/>
    <col min="7" max="7" width="15.28515625" customWidth="1"/>
    <col min="8" max="8" width="10.28515625" bestFit="1" customWidth="1"/>
  </cols>
  <sheetData>
    <row r="1" spans="2:8" x14ac:dyDescent="0.25">
      <c r="B1" t="s">
        <v>102</v>
      </c>
    </row>
    <row r="2" spans="2:8" x14ac:dyDescent="0.25">
      <c r="B2" s="107" t="s">
        <v>27</v>
      </c>
      <c r="C2" s="108"/>
      <c r="D2" s="108"/>
      <c r="E2" s="108"/>
      <c r="F2" s="108"/>
      <c r="G2" s="108"/>
      <c r="H2" s="108"/>
    </row>
    <row r="3" spans="2:8" x14ac:dyDescent="0.25">
      <c r="B3" s="108"/>
      <c r="C3" s="108"/>
      <c r="D3" s="108"/>
      <c r="E3" s="108"/>
      <c r="F3" s="108"/>
      <c r="G3" s="108"/>
      <c r="H3" s="108"/>
    </row>
    <row r="4" spans="2:8" ht="7.5" customHeight="1" thickBot="1" x14ac:dyDescent="0.3">
      <c r="B4" s="109"/>
      <c r="C4" s="109"/>
      <c r="D4" s="109"/>
      <c r="E4" s="109"/>
      <c r="F4" s="109"/>
      <c r="G4" s="109"/>
      <c r="H4" s="109"/>
    </row>
    <row r="5" spans="2:8" ht="71.25" customHeight="1" thickBot="1" x14ac:dyDescent="0.3">
      <c r="B5" s="25" t="s">
        <v>37</v>
      </c>
      <c r="C5" s="25" t="s">
        <v>38</v>
      </c>
      <c r="D5" s="26" t="s">
        <v>39</v>
      </c>
      <c r="E5" s="26" t="s">
        <v>40</v>
      </c>
      <c r="F5" s="26" t="s">
        <v>41</v>
      </c>
      <c r="G5" s="27" t="s">
        <v>42</v>
      </c>
      <c r="H5" s="27" t="s">
        <v>43</v>
      </c>
    </row>
    <row r="6" spans="2:8" x14ac:dyDescent="0.25">
      <c r="B6" s="28" t="s">
        <v>44</v>
      </c>
      <c r="C6" s="29" t="s">
        <v>29</v>
      </c>
      <c r="D6" s="55">
        <v>9876</v>
      </c>
      <c r="E6" s="42"/>
      <c r="F6" s="31"/>
      <c r="G6" s="32">
        <v>8</v>
      </c>
      <c r="H6" s="33"/>
    </row>
    <row r="7" spans="2:8" x14ac:dyDescent="0.25">
      <c r="B7" s="22" t="s">
        <v>28</v>
      </c>
      <c r="C7" s="1" t="s">
        <v>45</v>
      </c>
      <c r="D7" s="56">
        <v>6789</v>
      </c>
      <c r="E7" s="43"/>
      <c r="F7" s="35"/>
      <c r="G7" s="36">
        <v>9</v>
      </c>
      <c r="H7" s="37"/>
    </row>
    <row r="8" spans="2:8" x14ac:dyDescent="0.25">
      <c r="B8" s="22" t="s">
        <v>30</v>
      </c>
      <c r="C8" s="1" t="s">
        <v>46</v>
      </c>
      <c r="D8" s="56">
        <v>4556</v>
      </c>
      <c r="E8" s="43"/>
      <c r="F8" s="35"/>
      <c r="G8" s="36">
        <v>6</v>
      </c>
      <c r="H8" s="37"/>
    </row>
    <row r="9" spans="2:8" x14ac:dyDescent="0.25">
      <c r="B9" s="22" t="s">
        <v>47</v>
      </c>
      <c r="C9" s="1" t="s">
        <v>48</v>
      </c>
      <c r="D9" s="56">
        <v>8643</v>
      </c>
      <c r="E9" s="43"/>
      <c r="F9" s="35"/>
      <c r="G9" s="36">
        <v>4</v>
      </c>
      <c r="H9" s="37"/>
    </row>
    <row r="10" spans="2:8" x14ac:dyDescent="0.25">
      <c r="B10" s="22" t="s">
        <v>49</v>
      </c>
      <c r="C10" s="1" t="s">
        <v>50</v>
      </c>
      <c r="D10" s="56">
        <v>2387</v>
      </c>
      <c r="E10" s="43"/>
      <c r="F10" s="35"/>
      <c r="G10" s="36">
        <v>3</v>
      </c>
      <c r="H10" s="37"/>
    </row>
    <row r="11" spans="2:8" x14ac:dyDescent="0.25">
      <c r="B11" s="22" t="s">
        <v>51</v>
      </c>
      <c r="C11" s="1" t="s">
        <v>52</v>
      </c>
      <c r="D11" s="56">
        <v>9843</v>
      </c>
      <c r="E11" s="43"/>
      <c r="F11" s="35"/>
      <c r="G11" s="36">
        <v>5</v>
      </c>
      <c r="H11" s="37"/>
    </row>
    <row r="12" spans="2:8" x14ac:dyDescent="0.25">
      <c r="B12" s="22" t="s">
        <v>53</v>
      </c>
      <c r="C12" s="1" t="s">
        <v>32</v>
      </c>
      <c r="D12" s="56">
        <v>4567</v>
      </c>
      <c r="E12" s="43"/>
      <c r="F12" s="35"/>
      <c r="G12" s="36">
        <v>6</v>
      </c>
      <c r="H12" s="37"/>
    </row>
    <row r="13" spans="2:8" x14ac:dyDescent="0.25">
      <c r="B13" s="22" t="s">
        <v>33</v>
      </c>
      <c r="C13" s="1" t="s">
        <v>54</v>
      </c>
      <c r="D13" s="56">
        <v>2378</v>
      </c>
      <c r="E13" s="43"/>
      <c r="F13" s="35"/>
      <c r="G13" s="36">
        <v>2</v>
      </c>
      <c r="H13" s="37"/>
    </row>
    <row r="14" spans="2:8" x14ac:dyDescent="0.25">
      <c r="B14" s="22" t="s">
        <v>34</v>
      </c>
      <c r="C14" s="1" t="s">
        <v>55</v>
      </c>
      <c r="D14" s="56">
        <v>8754</v>
      </c>
      <c r="E14" s="43"/>
      <c r="F14" s="35"/>
      <c r="G14" s="36">
        <v>8</v>
      </c>
      <c r="H14" s="37"/>
    </row>
    <row r="15" spans="2:8" x14ac:dyDescent="0.25">
      <c r="B15" s="22" t="s">
        <v>56</v>
      </c>
      <c r="C15" s="1" t="s">
        <v>31</v>
      </c>
      <c r="D15" s="56">
        <v>6754</v>
      </c>
      <c r="E15" s="43"/>
      <c r="F15" s="35"/>
      <c r="G15" s="36">
        <v>6</v>
      </c>
      <c r="H15" s="37"/>
    </row>
    <row r="16" spans="2:8" ht="15.75" thickBot="1" x14ac:dyDescent="0.3">
      <c r="B16" s="23" t="s">
        <v>57</v>
      </c>
      <c r="C16" s="24" t="s">
        <v>58</v>
      </c>
      <c r="D16" s="57">
        <v>7865</v>
      </c>
      <c r="E16" s="44"/>
      <c r="F16" s="39"/>
      <c r="G16" s="40">
        <v>9</v>
      </c>
      <c r="H16" s="41"/>
    </row>
    <row r="17" spans="2:11" ht="15.75" thickBot="1" x14ac:dyDescent="0.3"/>
    <row r="18" spans="2:11" ht="15.75" thickBot="1" x14ac:dyDescent="0.3">
      <c r="D18" s="50" t="s">
        <v>59</v>
      </c>
      <c r="E18" s="51">
        <v>0.15</v>
      </c>
    </row>
    <row r="19" spans="2:11" ht="8.25" customHeight="1" thickBot="1" x14ac:dyDescent="0.3">
      <c r="D19" s="45"/>
      <c r="E19" s="46"/>
    </row>
    <row r="20" spans="2:11" ht="15.75" thickBot="1" x14ac:dyDescent="0.3">
      <c r="B20" s="110" t="s">
        <v>77</v>
      </c>
      <c r="C20" s="111"/>
      <c r="D20" s="111"/>
      <c r="E20" s="112"/>
    </row>
    <row r="21" spans="2:11" x14ac:dyDescent="0.25">
      <c r="B21" s="113" t="s">
        <v>60</v>
      </c>
      <c r="C21" s="114"/>
      <c r="D21" s="114"/>
      <c r="E21" s="49"/>
    </row>
    <row r="22" spans="2:11" ht="29.25" customHeight="1" x14ac:dyDescent="0.25">
      <c r="B22" s="115" t="s">
        <v>78</v>
      </c>
      <c r="C22" s="116"/>
      <c r="D22" s="117"/>
      <c r="E22" s="47"/>
    </row>
    <row r="23" spans="2:11" x14ac:dyDescent="0.25">
      <c r="B23" s="98" t="s">
        <v>79</v>
      </c>
      <c r="C23" s="99"/>
      <c r="D23" s="99"/>
      <c r="E23" s="47"/>
    </row>
    <row r="24" spans="2:11" x14ac:dyDescent="0.25">
      <c r="B24" s="98" t="s">
        <v>80</v>
      </c>
      <c r="C24" s="99"/>
      <c r="D24" s="99"/>
      <c r="E24" s="47"/>
    </row>
    <row r="25" spans="2:11" x14ac:dyDescent="0.25">
      <c r="B25" s="104" t="s">
        <v>81</v>
      </c>
      <c r="C25" s="105"/>
      <c r="D25" s="106"/>
      <c r="E25" s="47"/>
    </row>
    <row r="26" spans="2:11" x14ac:dyDescent="0.25">
      <c r="B26" s="100" t="s">
        <v>61</v>
      </c>
      <c r="C26" s="101"/>
      <c r="D26" s="101"/>
      <c r="E26" s="47"/>
    </row>
    <row r="27" spans="2:11" ht="15.75" thickBot="1" x14ac:dyDescent="0.3">
      <c r="B27" s="102" t="s">
        <v>62</v>
      </c>
      <c r="C27" s="103"/>
      <c r="D27" s="103"/>
      <c r="E27" s="48"/>
    </row>
    <row r="29" spans="2:11" x14ac:dyDescent="0.25">
      <c r="B29" s="52" t="s">
        <v>63</v>
      </c>
      <c r="C29" s="52"/>
      <c r="D29" s="52"/>
      <c r="E29" s="52"/>
      <c r="F29" s="52"/>
      <c r="G29" s="52"/>
      <c r="H29" s="52"/>
      <c r="I29" s="52"/>
      <c r="J29" s="52"/>
      <c r="K29" s="52"/>
    </row>
    <row r="30" spans="2:11" x14ac:dyDescent="0.25">
      <c r="B30" s="52" t="s">
        <v>82</v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x14ac:dyDescent="0.25">
      <c r="B31" s="52" t="s">
        <v>83</v>
      </c>
      <c r="C31" s="52"/>
      <c r="D31" s="52"/>
      <c r="E31" s="52"/>
      <c r="F31" s="52"/>
      <c r="G31" s="52"/>
      <c r="H31" s="52"/>
      <c r="I31" s="52"/>
      <c r="J31" s="52"/>
      <c r="K31" s="52"/>
    </row>
    <row r="32" spans="2:11" x14ac:dyDescent="0.25">
      <c r="B32" s="52" t="s">
        <v>84</v>
      </c>
      <c r="C32" s="54"/>
      <c r="D32" s="52"/>
      <c r="E32" s="52"/>
      <c r="F32" s="52"/>
      <c r="G32" s="52"/>
      <c r="H32" s="52"/>
      <c r="I32" s="52"/>
      <c r="J32" s="52"/>
      <c r="K32" s="52"/>
    </row>
    <row r="33" spans="2:11" x14ac:dyDescent="0.25">
      <c r="B33" s="52" t="s">
        <v>85</v>
      </c>
      <c r="C33" s="54"/>
      <c r="D33" s="52"/>
      <c r="E33" s="52"/>
      <c r="F33" s="52"/>
      <c r="G33" s="52"/>
      <c r="H33" s="52"/>
      <c r="I33" s="52"/>
      <c r="J33" s="52"/>
      <c r="K33" s="52"/>
    </row>
    <row r="34" spans="2:11" x14ac:dyDescent="0.25">
      <c r="B34" s="52"/>
      <c r="C34" s="52" t="s">
        <v>86</v>
      </c>
      <c r="D34" s="52"/>
      <c r="E34" s="52"/>
      <c r="F34" s="52"/>
      <c r="G34" s="52"/>
      <c r="H34" s="52"/>
      <c r="I34" s="52"/>
      <c r="J34" s="52"/>
      <c r="K34" s="52"/>
    </row>
    <row r="35" spans="2:11" x14ac:dyDescent="0.25">
      <c r="B35" s="52"/>
      <c r="C35" t="s">
        <v>93</v>
      </c>
      <c r="D35" s="52"/>
      <c r="E35" s="52"/>
      <c r="F35" s="52"/>
      <c r="G35" s="52"/>
      <c r="H35" s="52"/>
      <c r="I35" s="52"/>
      <c r="J35" s="52"/>
      <c r="K35" s="52"/>
    </row>
    <row r="36" spans="2:11" x14ac:dyDescent="0.25">
      <c r="B36" s="52" t="s">
        <v>87</v>
      </c>
      <c r="C36" s="52"/>
      <c r="D36" s="52"/>
      <c r="E36" s="52"/>
      <c r="F36" s="52"/>
      <c r="G36" s="52"/>
      <c r="H36" s="52"/>
      <c r="I36" s="52"/>
      <c r="J36" s="52"/>
      <c r="K36" s="52"/>
    </row>
    <row r="37" spans="2:11" x14ac:dyDescent="0.25">
      <c r="B37" s="52"/>
      <c r="C37" s="52" t="s">
        <v>64</v>
      </c>
      <c r="D37" s="52"/>
      <c r="E37" s="52"/>
      <c r="F37" s="52"/>
      <c r="G37" s="52"/>
      <c r="H37" s="52"/>
      <c r="I37" s="52"/>
      <c r="J37" s="52"/>
      <c r="K37" s="52"/>
    </row>
    <row r="38" spans="2:11" x14ac:dyDescent="0.25">
      <c r="B38" s="52"/>
      <c r="C38" s="52" t="s">
        <v>65</v>
      </c>
      <c r="D38" s="52"/>
      <c r="E38" s="52"/>
      <c r="F38" s="52"/>
      <c r="G38" s="52"/>
      <c r="H38" s="52"/>
      <c r="I38" s="52"/>
      <c r="J38" s="52"/>
      <c r="K38" s="52"/>
    </row>
    <row r="39" spans="2:11" x14ac:dyDescent="0.25">
      <c r="B39" s="52" t="s">
        <v>88</v>
      </c>
      <c r="C39" s="52"/>
      <c r="D39" s="52"/>
      <c r="E39" s="52"/>
      <c r="F39" s="52"/>
      <c r="G39" s="52"/>
      <c r="H39" s="52"/>
      <c r="I39" s="52"/>
      <c r="J39" s="52"/>
      <c r="K39" s="52"/>
    </row>
    <row r="40" spans="2:11" x14ac:dyDescent="0.25">
      <c r="B40" s="52" t="s">
        <v>89</v>
      </c>
      <c r="C40" s="52"/>
      <c r="D40" s="52"/>
      <c r="E40" s="52"/>
      <c r="F40" s="52"/>
      <c r="G40" s="52"/>
      <c r="H40" s="52"/>
      <c r="I40" s="52"/>
      <c r="J40" s="52"/>
      <c r="K40" s="52"/>
    </row>
    <row r="41" spans="2:11" x14ac:dyDescent="0.25">
      <c r="B41" s="53" t="s">
        <v>66</v>
      </c>
      <c r="C41" s="52" t="s">
        <v>67</v>
      </c>
      <c r="D41" t="s">
        <v>94</v>
      </c>
      <c r="E41" s="52"/>
      <c r="F41" s="52"/>
      <c r="G41" s="52"/>
      <c r="H41" s="52"/>
      <c r="I41" s="52"/>
      <c r="K41" s="52"/>
    </row>
    <row r="42" spans="2:11" x14ac:dyDescent="0.25">
      <c r="B42" s="53" t="s">
        <v>68</v>
      </c>
      <c r="C42" s="52" t="s">
        <v>69</v>
      </c>
      <c r="D42" s="52" t="s">
        <v>70</v>
      </c>
      <c r="E42" s="52"/>
      <c r="F42" s="52"/>
      <c r="G42" s="52"/>
      <c r="H42" s="52"/>
      <c r="I42" s="52"/>
      <c r="K42" s="52"/>
    </row>
    <row r="43" spans="2:11" x14ac:dyDescent="0.25">
      <c r="B43" s="53" t="s">
        <v>71</v>
      </c>
      <c r="C43" s="52" t="s">
        <v>72</v>
      </c>
      <c r="D43" s="52" t="s">
        <v>90</v>
      </c>
      <c r="E43" s="52"/>
      <c r="F43" s="52"/>
      <c r="G43" s="52"/>
      <c r="H43" s="52"/>
      <c r="I43" s="52"/>
      <c r="K43" s="52"/>
    </row>
    <row r="44" spans="2:11" x14ac:dyDescent="0.25">
      <c r="B44" s="53"/>
      <c r="C44" s="52"/>
      <c r="D44" s="52" t="s">
        <v>91</v>
      </c>
      <c r="E44" s="52"/>
      <c r="F44" s="52"/>
      <c r="G44" s="52"/>
      <c r="H44" s="52"/>
      <c r="I44" s="52"/>
      <c r="K44" s="52"/>
    </row>
    <row r="45" spans="2:11" x14ac:dyDescent="0.25">
      <c r="B45" s="53" t="s">
        <v>73</v>
      </c>
      <c r="C45" s="52" t="s">
        <v>74</v>
      </c>
      <c r="D45" s="52" t="s">
        <v>92</v>
      </c>
      <c r="E45" s="52"/>
      <c r="F45" s="52"/>
      <c r="G45" s="52"/>
      <c r="H45" s="52"/>
      <c r="I45" s="52"/>
      <c r="K45" s="52"/>
    </row>
    <row r="46" spans="2:11" x14ac:dyDescent="0.25">
      <c r="B46" s="53" t="s">
        <v>75</v>
      </c>
      <c r="C46" s="54" t="s">
        <v>76</v>
      </c>
      <c r="D46" s="54" t="s">
        <v>95</v>
      </c>
      <c r="E46" s="52"/>
      <c r="F46" s="52"/>
      <c r="G46" s="52"/>
      <c r="H46" s="52"/>
      <c r="I46" s="52"/>
      <c r="K46" s="52"/>
    </row>
    <row r="47" spans="2:11" x14ac:dyDescent="0.25">
      <c r="B47" s="52"/>
      <c r="C47" s="52"/>
      <c r="D47" t="s">
        <v>96</v>
      </c>
      <c r="E47" s="52"/>
      <c r="F47" s="52"/>
      <c r="G47" s="52"/>
      <c r="H47" s="52"/>
      <c r="I47" s="52"/>
      <c r="K47" s="52"/>
    </row>
    <row r="48" spans="2:11" x14ac:dyDescent="0.25">
      <c r="B48" s="53"/>
      <c r="C48" s="52"/>
      <c r="D48" s="54"/>
      <c r="E48" s="52"/>
      <c r="F48" s="52"/>
      <c r="G48" s="52"/>
      <c r="H48" s="52"/>
      <c r="I48" s="52"/>
      <c r="K48" s="52"/>
    </row>
    <row r="49" spans="2:11" x14ac:dyDescent="0.25">
      <c r="B49" s="52"/>
      <c r="C49" s="53"/>
      <c r="D49" s="52"/>
      <c r="E49" s="54"/>
      <c r="F49" s="52"/>
      <c r="G49" s="52"/>
      <c r="H49" s="52"/>
      <c r="I49" s="52"/>
      <c r="J49" s="52"/>
      <c r="K49" s="52"/>
    </row>
    <row r="50" spans="2:11" x14ac:dyDescent="0.25">
      <c r="B50" s="52"/>
      <c r="C50" s="52"/>
      <c r="D50" s="52"/>
      <c r="E50" s="52"/>
      <c r="F50" s="52"/>
      <c r="G50" s="52"/>
      <c r="H50" s="52"/>
      <c r="I50" s="52"/>
      <c r="J50" s="52"/>
      <c r="K50" s="52"/>
    </row>
  </sheetData>
  <mergeCells count="9">
    <mergeCell ref="B24:D24"/>
    <mergeCell ref="B26:D26"/>
    <mergeCell ref="B27:D27"/>
    <mergeCell ref="B25:D25"/>
    <mergeCell ref="B2:H4"/>
    <mergeCell ref="B20:E20"/>
    <mergeCell ref="B21:D21"/>
    <mergeCell ref="B22:D22"/>
    <mergeCell ref="B23:D23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0"/>
  <sheetViews>
    <sheetView topLeftCell="A12" workbookViewId="0">
      <selection activeCell="G20" sqref="G20"/>
    </sheetView>
  </sheetViews>
  <sheetFormatPr defaultRowHeight="15" x14ac:dyDescent="0.25"/>
  <cols>
    <col min="1" max="1" width="2.28515625" customWidth="1"/>
    <col min="3" max="3" width="11.7109375" customWidth="1"/>
    <col min="4" max="4" width="10.85546875" customWidth="1"/>
    <col min="5" max="5" width="12.42578125" customWidth="1"/>
    <col min="7" max="7" width="15.28515625" customWidth="1"/>
    <col min="8" max="8" width="10.28515625" bestFit="1" customWidth="1"/>
  </cols>
  <sheetData>
    <row r="1" spans="2:8" x14ac:dyDescent="0.25">
      <c r="B1" t="s">
        <v>103</v>
      </c>
    </row>
    <row r="2" spans="2:8" x14ac:dyDescent="0.25">
      <c r="B2" s="107" t="s">
        <v>27</v>
      </c>
      <c r="C2" s="108"/>
      <c r="D2" s="108"/>
      <c r="E2" s="108"/>
      <c r="F2" s="108"/>
      <c r="G2" s="108"/>
      <c r="H2" s="108"/>
    </row>
    <row r="3" spans="2:8" x14ac:dyDescent="0.25">
      <c r="B3" s="108"/>
      <c r="C3" s="108"/>
      <c r="D3" s="108"/>
      <c r="E3" s="108"/>
      <c r="F3" s="108"/>
      <c r="G3" s="108"/>
      <c r="H3" s="108"/>
    </row>
    <row r="4" spans="2:8" ht="7.5" customHeight="1" thickBot="1" x14ac:dyDescent="0.3">
      <c r="B4" s="109"/>
      <c r="C4" s="109"/>
      <c r="D4" s="109"/>
      <c r="E4" s="109"/>
      <c r="F4" s="109"/>
      <c r="G4" s="109"/>
      <c r="H4" s="109"/>
    </row>
    <row r="5" spans="2:8" ht="71.25" customHeight="1" thickBot="1" x14ac:dyDescent="0.3">
      <c r="B5" s="25" t="s">
        <v>37</v>
      </c>
      <c r="C5" s="25" t="s">
        <v>38</v>
      </c>
      <c r="D5" s="26" t="s">
        <v>39</v>
      </c>
      <c r="E5" s="26" t="s">
        <v>40</v>
      </c>
      <c r="F5" s="26" t="s">
        <v>41</v>
      </c>
      <c r="G5" s="27" t="s">
        <v>42</v>
      </c>
      <c r="H5" s="27" t="s">
        <v>43</v>
      </c>
    </row>
    <row r="6" spans="2:8" x14ac:dyDescent="0.25">
      <c r="B6" s="28" t="s">
        <v>44</v>
      </c>
      <c r="C6" s="29" t="s">
        <v>29</v>
      </c>
      <c r="D6" s="30">
        <v>9876</v>
      </c>
      <c r="E6" s="42">
        <f>D6* $E$18</f>
        <v>1481.3999999999999</v>
      </c>
      <c r="F6" s="31">
        <f>D6-E6</f>
        <v>8394.6</v>
      </c>
      <c r="G6" s="32">
        <v>8</v>
      </c>
      <c r="H6" s="33">
        <f>F6*G6</f>
        <v>67156.800000000003</v>
      </c>
    </row>
    <row r="7" spans="2:8" x14ac:dyDescent="0.25">
      <c r="B7" s="22" t="s">
        <v>28</v>
      </c>
      <c r="C7" s="1" t="s">
        <v>45</v>
      </c>
      <c r="D7" s="34">
        <v>6789</v>
      </c>
      <c r="E7" s="43">
        <f t="shared" ref="E7:E15" si="0">D7* $E$18</f>
        <v>1018.3499999999999</v>
      </c>
      <c r="F7" s="35">
        <f t="shared" ref="F7:F16" si="1">D7-E7</f>
        <v>5770.65</v>
      </c>
      <c r="G7" s="36">
        <v>9</v>
      </c>
      <c r="H7" s="37">
        <f t="shared" ref="H7:H16" si="2">F7*G7</f>
        <v>51935.85</v>
      </c>
    </row>
    <row r="8" spans="2:8" x14ac:dyDescent="0.25">
      <c r="B8" s="22" t="s">
        <v>30</v>
      </c>
      <c r="C8" s="1" t="s">
        <v>46</v>
      </c>
      <c r="D8" s="34">
        <v>4556</v>
      </c>
      <c r="E8" s="43">
        <f t="shared" si="0"/>
        <v>683.4</v>
      </c>
      <c r="F8" s="35">
        <f t="shared" si="1"/>
        <v>3872.6</v>
      </c>
      <c r="G8" s="36">
        <v>6</v>
      </c>
      <c r="H8" s="37">
        <f t="shared" si="2"/>
        <v>23235.599999999999</v>
      </c>
    </row>
    <row r="9" spans="2:8" x14ac:dyDescent="0.25">
      <c r="B9" s="22" t="s">
        <v>47</v>
      </c>
      <c r="C9" s="1" t="s">
        <v>48</v>
      </c>
      <c r="D9" s="34">
        <v>8643</v>
      </c>
      <c r="E9" s="43">
        <f t="shared" si="0"/>
        <v>1296.45</v>
      </c>
      <c r="F9" s="35">
        <f t="shared" si="1"/>
        <v>7346.55</v>
      </c>
      <c r="G9" s="36">
        <v>4</v>
      </c>
      <c r="H9" s="37">
        <f t="shared" si="2"/>
        <v>29386.2</v>
      </c>
    </row>
    <row r="10" spans="2:8" x14ac:dyDescent="0.25">
      <c r="B10" s="22" t="s">
        <v>49</v>
      </c>
      <c r="C10" s="1" t="s">
        <v>50</v>
      </c>
      <c r="D10" s="34">
        <v>2387</v>
      </c>
      <c r="E10" s="43">
        <f t="shared" si="0"/>
        <v>358.05</v>
      </c>
      <c r="F10" s="35">
        <f t="shared" si="1"/>
        <v>2028.95</v>
      </c>
      <c r="G10" s="36">
        <v>3</v>
      </c>
      <c r="H10" s="37">
        <f t="shared" si="2"/>
        <v>6086.85</v>
      </c>
    </row>
    <row r="11" spans="2:8" x14ac:dyDescent="0.25">
      <c r="B11" s="22" t="s">
        <v>51</v>
      </c>
      <c r="C11" s="1" t="s">
        <v>52</v>
      </c>
      <c r="D11" s="34">
        <v>9843</v>
      </c>
      <c r="E11" s="43">
        <f t="shared" si="0"/>
        <v>1476.45</v>
      </c>
      <c r="F11" s="35">
        <f t="shared" si="1"/>
        <v>8366.5499999999993</v>
      </c>
      <c r="G11" s="36">
        <v>5</v>
      </c>
      <c r="H11" s="37">
        <f t="shared" si="2"/>
        <v>41832.75</v>
      </c>
    </row>
    <row r="12" spans="2:8" x14ac:dyDescent="0.25">
      <c r="B12" s="22" t="s">
        <v>53</v>
      </c>
      <c r="C12" s="1" t="s">
        <v>32</v>
      </c>
      <c r="D12" s="34">
        <v>4567</v>
      </c>
      <c r="E12" s="43">
        <f t="shared" si="0"/>
        <v>685.05</v>
      </c>
      <c r="F12" s="35">
        <f t="shared" si="1"/>
        <v>3881.95</v>
      </c>
      <c r="G12" s="36">
        <v>6</v>
      </c>
      <c r="H12" s="37">
        <f t="shared" si="2"/>
        <v>23291.699999999997</v>
      </c>
    </row>
    <row r="13" spans="2:8" x14ac:dyDescent="0.25">
      <c r="B13" s="22" t="s">
        <v>33</v>
      </c>
      <c r="C13" s="1" t="s">
        <v>54</v>
      </c>
      <c r="D13" s="34">
        <v>2378</v>
      </c>
      <c r="E13" s="43">
        <f t="shared" si="0"/>
        <v>356.7</v>
      </c>
      <c r="F13" s="35">
        <f t="shared" si="1"/>
        <v>2021.3</v>
      </c>
      <c r="G13" s="36">
        <v>2</v>
      </c>
      <c r="H13" s="37">
        <f t="shared" si="2"/>
        <v>4042.6</v>
      </c>
    </row>
    <row r="14" spans="2:8" x14ac:dyDescent="0.25">
      <c r="B14" s="22" t="s">
        <v>34</v>
      </c>
      <c r="C14" s="1" t="s">
        <v>55</v>
      </c>
      <c r="D14" s="34">
        <v>8754</v>
      </c>
      <c r="E14" s="43">
        <f t="shared" si="0"/>
        <v>1313.1</v>
      </c>
      <c r="F14" s="35">
        <f t="shared" si="1"/>
        <v>7440.9</v>
      </c>
      <c r="G14" s="36">
        <v>8</v>
      </c>
      <c r="H14" s="37">
        <f t="shared" si="2"/>
        <v>59527.199999999997</v>
      </c>
    </row>
    <row r="15" spans="2:8" x14ac:dyDescent="0.25">
      <c r="B15" s="22" t="s">
        <v>56</v>
      </c>
      <c r="C15" s="1" t="s">
        <v>31</v>
      </c>
      <c r="D15" s="34">
        <v>6754</v>
      </c>
      <c r="E15" s="43">
        <f t="shared" si="0"/>
        <v>1013.0999999999999</v>
      </c>
      <c r="F15" s="35">
        <f t="shared" si="1"/>
        <v>5740.9</v>
      </c>
      <c r="G15" s="36">
        <v>6</v>
      </c>
      <c r="H15" s="37">
        <f t="shared" si="2"/>
        <v>34445.399999999994</v>
      </c>
    </row>
    <row r="16" spans="2:8" ht="15.75" thickBot="1" x14ac:dyDescent="0.3">
      <c r="B16" s="23" t="s">
        <v>57</v>
      </c>
      <c r="C16" s="24" t="s">
        <v>58</v>
      </c>
      <c r="D16" s="38">
        <v>7865</v>
      </c>
      <c r="E16" s="44">
        <f t="shared" ref="E16" si="3">D16*0.15</f>
        <v>1179.75</v>
      </c>
      <c r="F16" s="39">
        <f t="shared" si="1"/>
        <v>6685.25</v>
      </c>
      <c r="G16" s="40">
        <v>9</v>
      </c>
      <c r="H16" s="41">
        <f t="shared" si="2"/>
        <v>60167.25</v>
      </c>
    </row>
    <row r="17" spans="2:11" ht="15.75" thickBot="1" x14ac:dyDescent="0.3"/>
    <row r="18" spans="2:11" ht="15.75" thickBot="1" x14ac:dyDescent="0.3">
      <c r="D18" s="50" t="s">
        <v>59</v>
      </c>
      <c r="E18" s="51">
        <v>0.15</v>
      </c>
    </row>
    <row r="19" spans="2:11" ht="8.25" customHeight="1" thickBot="1" x14ac:dyDescent="0.3">
      <c r="D19" s="45"/>
      <c r="E19" s="46"/>
    </row>
    <row r="20" spans="2:11" ht="15.75" thickBot="1" x14ac:dyDescent="0.3">
      <c r="B20" s="110" t="s">
        <v>77</v>
      </c>
      <c r="C20" s="111"/>
      <c r="D20" s="111"/>
      <c r="E20" s="112"/>
    </row>
    <row r="21" spans="2:11" x14ac:dyDescent="0.25">
      <c r="B21" s="113" t="s">
        <v>60</v>
      </c>
      <c r="C21" s="114"/>
      <c r="D21" s="114"/>
      <c r="E21" s="49">
        <f>COUNTA(C6:C16)</f>
        <v>11</v>
      </c>
    </row>
    <row r="22" spans="2:11" ht="29.25" customHeight="1" x14ac:dyDescent="0.25">
      <c r="B22" s="115" t="s">
        <v>78</v>
      </c>
      <c r="C22" s="116"/>
      <c r="D22" s="117"/>
      <c r="E22" s="47">
        <f>COUNTIF(D6:D16,"&gt;7000")</f>
        <v>5</v>
      </c>
    </row>
    <row r="23" spans="2:11" x14ac:dyDescent="0.25">
      <c r="B23" s="98" t="s">
        <v>79</v>
      </c>
      <c r="C23" s="99"/>
      <c r="D23" s="99"/>
      <c r="E23" s="37">
        <f>AVERAGE(F6:F16)</f>
        <v>5595.4727272727268</v>
      </c>
    </row>
    <row r="24" spans="2:11" x14ac:dyDescent="0.25">
      <c r="B24" s="98" t="s">
        <v>80</v>
      </c>
      <c r="C24" s="99"/>
      <c r="D24" s="99"/>
      <c r="E24" s="58">
        <f>SUM(E6:E16)</f>
        <v>10861.800000000001</v>
      </c>
    </row>
    <row r="25" spans="2:11" x14ac:dyDescent="0.25">
      <c r="B25" s="104" t="s">
        <v>81</v>
      </c>
      <c r="C25" s="105"/>
      <c r="D25" s="106"/>
      <c r="E25" s="58">
        <f>AVERAGE(E6:E16)</f>
        <v>987.43636363636369</v>
      </c>
    </row>
    <row r="26" spans="2:11" x14ac:dyDescent="0.25">
      <c r="B26" s="100" t="s">
        <v>61</v>
      </c>
      <c r="C26" s="101"/>
      <c r="D26" s="101"/>
      <c r="E26" s="37">
        <f>MAX(H6:H16)</f>
        <v>67156.800000000003</v>
      </c>
    </row>
    <row r="27" spans="2:11" ht="15.75" thickBot="1" x14ac:dyDescent="0.3">
      <c r="B27" s="102" t="s">
        <v>62</v>
      </c>
      <c r="C27" s="103"/>
      <c r="D27" s="103"/>
      <c r="E27" s="41">
        <f>MIN(H6:H16)</f>
        <v>4042.6</v>
      </c>
    </row>
    <row r="29" spans="2:11" x14ac:dyDescent="0.25">
      <c r="B29" s="52" t="s">
        <v>63</v>
      </c>
      <c r="C29" s="52"/>
      <c r="D29" s="52"/>
      <c r="E29" s="52"/>
      <c r="F29" s="52"/>
      <c r="G29" s="52"/>
      <c r="H29" s="52"/>
      <c r="I29" s="52"/>
      <c r="J29" s="52"/>
      <c r="K29" s="52"/>
    </row>
    <row r="30" spans="2:11" x14ac:dyDescent="0.25">
      <c r="B30" s="52" t="s">
        <v>82</v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x14ac:dyDescent="0.25">
      <c r="B31" s="52" t="s">
        <v>83</v>
      </c>
      <c r="C31" s="52"/>
      <c r="D31" s="52"/>
      <c r="E31" s="52"/>
      <c r="F31" s="52"/>
      <c r="G31" s="52"/>
      <c r="H31" s="52"/>
      <c r="I31" s="52"/>
      <c r="J31" s="52"/>
      <c r="K31" s="52"/>
    </row>
    <row r="32" spans="2:11" x14ac:dyDescent="0.25">
      <c r="B32" s="52" t="s">
        <v>84</v>
      </c>
      <c r="C32" s="54"/>
      <c r="D32" s="52"/>
      <c r="E32" s="52"/>
      <c r="F32" s="52"/>
      <c r="G32" s="52"/>
      <c r="H32" s="52"/>
      <c r="I32" s="52"/>
      <c r="J32" s="52"/>
      <c r="K32" s="52"/>
    </row>
    <row r="33" spans="2:11" x14ac:dyDescent="0.25">
      <c r="B33" s="52" t="s">
        <v>85</v>
      </c>
      <c r="C33" s="54"/>
      <c r="D33" s="52"/>
      <c r="E33" s="52"/>
      <c r="F33" s="52"/>
      <c r="G33" s="52"/>
      <c r="H33" s="52"/>
      <c r="I33" s="52"/>
      <c r="J33" s="52"/>
      <c r="K33" s="52"/>
    </row>
    <row r="34" spans="2:11" x14ac:dyDescent="0.25">
      <c r="B34" s="52"/>
      <c r="C34" s="52" t="s">
        <v>86</v>
      </c>
      <c r="D34" s="52"/>
      <c r="E34" s="52"/>
      <c r="F34" s="52"/>
      <c r="G34" s="52"/>
      <c r="H34" s="52"/>
      <c r="I34" s="52"/>
      <c r="J34" s="52"/>
      <c r="K34" s="52"/>
    </row>
    <row r="35" spans="2:11" x14ac:dyDescent="0.25">
      <c r="B35" s="52"/>
      <c r="C35" t="s">
        <v>93</v>
      </c>
      <c r="D35" s="52"/>
      <c r="E35" s="52"/>
      <c r="F35" s="52"/>
      <c r="G35" s="52"/>
      <c r="H35" s="52"/>
      <c r="I35" s="52"/>
      <c r="J35" s="52"/>
      <c r="K35" s="52"/>
    </row>
    <row r="36" spans="2:11" x14ac:dyDescent="0.25">
      <c r="B36" s="52" t="s">
        <v>87</v>
      </c>
      <c r="C36" s="52"/>
      <c r="D36" s="52"/>
      <c r="E36" s="52"/>
      <c r="F36" s="52"/>
      <c r="G36" s="52"/>
      <c r="H36" s="52"/>
      <c r="I36" s="52"/>
      <c r="J36" s="52"/>
      <c r="K36" s="52"/>
    </row>
    <row r="37" spans="2:11" x14ac:dyDescent="0.25">
      <c r="B37" s="52"/>
      <c r="C37" s="52" t="s">
        <v>64</v>
      </c>
      <c r="D37" s="52"/>
      <c r="E37" s="52"/>
      <c r="F37" s="52"/>
      <c r="G37" s="52"/>
      <c r="H37" s="52"/>
      <c r="I37" s="52"/>
      <c r="J37" s="52"/>
      <c r="K37" s="52"/>
    </row>
    <row r="38" spans="2:11" x14ac:dyDescent="0.25">
      <c r="B38" s="52"/>
      <c r="C38" s="52" t="s">
        <v>65</v>
      </c>
      <c r="D38" s="52"/>
      <c r="E38" s="52"/>
      <c r="F38" s="52"/>
      <c r="G38" s="52"/>
      <c r="H38" s="52"/>
      <c r="I38" s="52"/>
      <c r="J38" s="52"/>
      <c r="K38" s="52"/>
    </row>
    <row r="39" spans="2:11" x14ac:dyDescent="0.25">
      <c r="B39" s="52" t="s">
        <v>88</v>
      </c>
      <c r="C39" s="52"/>
      <c r="D39" s="52"/>
      <c r="E39" s="52"/>
      <c r="F39" s="52"/>
      <c r="G39" s="52"/>
      <c r="H39" s="52"/>
      <c r="I39" s="52"/>
      <c r="J39" s="52"/>
      <c r="K39" s="52"/>
    </row>
    <row r="40" spans="2:11" x14ac:dyDescent="0.25">
      <c r="B40" s="52" t="s">
        <v>89</v>
      </c>
      <c r="C40" s="52"/>
      <c r="D40" s="52"/>
      <c r="E40" s="52"/>
      <c r="F40" s="52"/>
      <c r="G40" s="52"/>
      <c r="H40" s="52"/>
      <c r="I40" s="52"/>
      <c r="J40" s="52"/>
      <c r="K40" s="52"/>
    </row>
    <row r="41" spans="2:11" x14ac:dyDescent="0.25">
      <c r="B41" s="53" t="s">
        <v>66</v>
      </c>
      <c r="C41" s="52" t="s">
        <v>67</v>
      </c>
      <c r="D41" t="s">
        <v>94</v>
      </c>
      <c r="E41" s="52"/>
      <c r="F41" s="52"/>
      <c r="G41" s="52"/>
      <c r="H41" s="52"/>
      <c r="I41" s="52"/>
      <c r="K41" s="52"/>
    </row>
    <row r="42" spans="2:11" x14ac:dyDescent="0.25">
      <c r="B42" s="53" t="s">
        <v>68</v>
      </c>
      <c r="C42" s="52" t="s">
        <v>69</v>
      </c>
      <c r="D42" s="52" t="s">
        <v>70</v>
      </c>
      <c r="E42" s="52"/>
      <c r="F42" s="52"/>
      <c r="G42" s="52"/>
      <c r="H42" s="52"/>
      <c r="I42" s="52"/>
      <c r="K42" s="52"/>
    </row>
    <row r="43" spans="2:11" x14ac:dyDescent="0.25">
      <c r="B43" s="53" t="s">
        <v>71</v>
      </c>
      <c r="C43" s="52" t="s">
        <v>72</v>
      </c>
      <c r="D43" s="52" t="s">
        <v>90</v>
      </c>
      <c r="E43" s="52"/>
      <c r="F43" s="52"/>
      <c r="G43" s="52"/>
      <c r="H43" s="52"/>
      <c r="I43" s="52"/>
      <c r="K43" s="52"/>
    </row>
    <row r="44" spans="2:11" x14ac:dyDescent="0.25">
      <c r="B44" s="53"/>
      <c r="C44" s="52"/>
      <c r="D44" s="52" t="s">
        <v>91</v>
      </c>
      <c r="E44" s="52"/>
      <c r="F44" s="52"/>
      <c r="G44" s="52"/>
      <c r="H44" s="52"/>
      <c r="I44" s="52"/>
      <c r="K44" s="52"/>
    </row>
    <row r="45" spans="2:11" x14ac:dyDescent="0.25">
      <c r="B45" s="53" t="s">
        <v>73</v>
      </c>
      <c r="C45" s="52" t="s">
        <v>74</v>
      </c>
      <c r="D45" s="52" t="s">
        <v>92</v>
      </c>
      <c r="E45" s="52"/>
      <c r="F45" s="52"/>
      <c r="G45" s="52"/>
      <c r="H45" s="52"/>
      <c r="I45" s="52"/>
      <c r="K45" s="52"/>
    </row>
    <row r="46" spans="2:11" x14ac:dyDescent="0.25">
      <c r="B46" s="53" t="s">
        <v>75</v>
      </c>
      <c r="C46" s="54" t="s">
        <v>76</v>
      </c>
      <c r="D46" s="54" t="s">
        <v>95</v>
      </c>
      <c r="E46" s="52"/>
      <c r="F46" s="52"/>
      <c r="G46" s="52"/>
      <c r="H46" s="52"/>
      <c r="I46" s="52"/>
      <c r="K46" s="52"/>
    </row>
    <row r="47" spans="2:11" x14ac:dyDescent="0.25">
      <c r="B47" s="52"/>
      <c r="C47" s="52"/>
      <c r="D47" t="s">
        <v>96</v>
      </c>
      <c r="E47" s="52"/>
      <c r="F47" s="52"/>
      <c r="G47" s="52"/>
      <c r="H47" s="52"/>
      <c r="I47" s="52"/>
      <c r="K47" s="52"/>
    </row>
    <row r="48" spans="2:11" x14ac:dyDescent="0.25">
      <c r="B48" s="53"/>
      <c r="C48" s="52"/>
      <c r="D48" s="54"/>
      <c r="E48" s="52"/>
      <c r="F48" s="52"/>
      <c r="G48" s="52"/>
      <c r="H48" s="52"/>
      <c r="I48" s="52"/>
      <c r="K48" s="52"/>
    </row>
    <row r="49" spans="2:11" x14ac:dyDescent="0.25">
      <c r="B49" s="52"/>
      <c r="C49" s="53"/>
      <c r="D49" s="52"/>
      <c r="E49" s="54"/>
      <c r="F49" s="52"/>
      <c r="G49" s="52"/>
      <c r="H49" s="52"/>
      <c r="I49" s="52"/>
      <c r="J49" s="52"/>
      <c r="K49" s="52"/>
    </row>
    <row r="50" spans="2:11" x14ac:dyDescent="0.25">
      <c r="B50" s="52"/>
      <c r="C50" s="52"/>
      <c r="D50" s="52"/>
      <c r="E50" s="52"/>
      <c r="F50" s="52"/>
      <c r="G50" s="52"/>
      <c r="H50" s="52"/>
      <c r="I50" s="52"/>
      <c r="J50" s="52"/>
      <c r="K50" s="52"/>
    </row>
  </sheetData>
  <mergeCells count="9">
    <mergeCell ref="B25:D25"/>
    <mergeCell ref="B26:D26"/>
    <mergeCell ref="B27:D27"/>
    <mergeCell ref="B2:H4"/>
    <mergeCell ref="B20:E20"/>
    <mergeCell ref="B21:D21"/>
    <mergeCell ref="B22:D22"/>
    <mergeCell ref="B23:D23"/>
    <mergeCell ref="B24:D24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50"/>
  <sheetViews>
    <sheetView topLeftCell="A13" workbookViewId="0">
      <selection activeCell="G20" sqref="G20"/>
    </sheetView>
  </sheetViews>
  <sheetFormatPr defaultRowHeight="15" x14ac:dyDescent="0.25"/>
  <cols>
    <col min="1" max="1" width="2.28515625" customWidth="1"/>
    <col min="3" max="3" width="11.7109375" customWidth="1"/>
    <col min="4" max="4" width="10.85546875" customWidth="1"/>
    <col min="5" max="5" width="12.42578125" customWidth="1"/>
    <col min="7" max="7" width="15.28515625" customWidth="1"/>
    <col min="8" max="8" width="10.28515625" bestFit="1" customWidth="1"/>
    <col min="9" max="9" width="13.42578125" customWidth="1"/>
  </cols>
  <sheetData>
    <row r="1" spans="2:9" x14ac:dyDescent="0.25">
      <c r="B1" t="s">
        <v>104</v>
      </c>
    </row>
    <row r="2" spans="2:9" x14ac:dyDescent="0.25">
      <c r="B2" s="107" t="s">
        <v>27</v>
      </c>
      <c r="C2" s="108"/>
      <c r="D2" s="108"/>
      <c r="E2" s="108"/>
      <c r="F2" s="108"/>
      <c r="G2" s="108"/>
      <c r="H2" s="108"/>
    </row>
    <row r="3" spans="2:9" x14ac:dyDescent="0.25">
      <c r="B3" s="108"/>
      <c r="C3" s="108"/>
      <c r="D3" s="108"/>
      <c r="E3" s="108"/>
      <c r="F3" s="108"/>
      <c r="G3" s="108"/>
      <c r="H3" s="108"/>
    </row>
    <row r="4" spans="2:9" ht="7.5" customHeight="1" thickBot="1" x14ac:dyDescent="0.3">
      <c r="B4" s="109"/>
      <c r="C4" s="109"/>
      <c r="D4" s="109"/>
      <c r="E4" s="109"/>
      <c r="F4" s="109"/>
      <c r="G4" s="109"/>
      <c r="H4" s="109"/>
    </row>
    <row r="5" spans="2:9" ht="71.25" customHeight="1" thickBot="1" x14ac:dyDescent="0.3">
      <c r="B5" s="25" t="s">
        <v>37</v>
      </c>
      <c r="C5" s="25" t="s">
        <v>38</v>
      </c>
      <c r="D5" s="26" t="s">
        <v>39</v>
      </c>
      <c r="E5" s="26" t="s">
        <v>40</v>
      </c>
      <c r="F5" s="26" t="s">
        <v>41</v>
      </c>
      <c r="G5" s="27" t="s">
        <v>42</v>
      </c>
      <c r="H5" s="27" t="s">
        <v>43</v>
      </c>
      <c r="I5" s="62" t="s">
        <v>101</v>
      </c>
    </row>
    <row r="6" spans="2:9" x14ac:dyDescent="0.25">
      <c r="B6" s="28" t="s">
        <v>44</v>
      </c>
      <c r="C6" s="29" t="s">
        <v>29</v>
      </c>
      <c r="D6" s="30">
        <v>9876</v>
      </c>
      <c r="E6" s="42">
        <f>D6* $E$18</f>
        <v>1481.3999999999999</v>
      </c>
      <c r="F6" s="31">
        <f>D6-E6</f>
        <v>8394.6</v>
      </c>
      <c r="G6" s="32">
        <v>8</v>
      </c>
      <c r="H6" s="59">
        <f>F6*G6</f>
        <v>67156.800000000003</v>
      </c>
      <c r="I6" s="63" t="str">
        <f>IF(G6&gt;=4,"dovolená","bez dovolené")</f>
        <v>dovolená</v>
      </c>
    </row>
    <row r="7" spans="2:9" x14ac:dyDescent="0.25">
      <c r="B7" s="22" t="s">
        <v>28</v>
      </c>
      <c r="C7" s="1" t="s">
        <v>45</v>
      </c>
      <c r="D7" s="34">
        <v>6789</v>
      </c>
      <c r="E7" s="43">
        <f t="shared" ref="E7:E15" si="0">D7* $E$18</f>
        <v>1018.3499999999999</v>
      </c>
      <c r="F7" s="35">
        <f t="shared" ref="F7:F16" si="1">D7-E7</f>
        <v>5770.65</v>
      </c>
      <c r="G7" s="36">
        <v>9</v>
      </c>
      <c r="H7" s="60">
        <f t="shared" ref="H7:H16" si="2">F7*G7</f>
        <v>51935.85</v>
      </c>
      <c r="I7" s="64" t="str">
        <f t="shared" ref="I7:I16" si="3">IF(G7&gt;=4,"dovolená","bez dovolené")</f>
        <v>dovolená</v>
      </c>
    </row>
    <row r="8" spans="2:9" x14ac:dyDescent="0.25">
      <c r="B8" s="22" t="s">
        <v>30</v>
      </c>
      <c r="C8" s="1" t="s">
        <v>46</v>
      </c>
      <c r="D8" s="34">
        <v>4556</v>
      </c>
      <c r="E8" s="43">
        <f t="shared" si="0"/>
        <v>683.4</v>
      </c>
      <c r="F8" s="35">
        <f t="shared" si="1"/>
        <v>3872.6</v>
      </c>
      <c r="G8" s="36">
        <v>6</v>
      </c>
      <c r="H8" s="60">
        <f t="shared" si="2"/>
        <v>23235.599999999999</v>
      </c>
      <c r="I8" s="64" t="str">
        <f t="shared" si="3"/>
        <v>dovolená</v>
      </c>
    </row>
    <row r="9" spans="2:9" x14ac:dyDescent="0.25">
      <c r="B9" s="22" t="s">
        <v>47</v>
      </c>
      <c r="C9" s="1" t="s">
        <v>48</v>
      </c>
      <c r="D9" s="34">
        <v>8643</v>
      </c>
      <c r="E9" s="43">
        <f t="shared" si="0"/>
        <v>1296.45</v>
      </c>
      <c r="F9" s="35">
        <f t="shared" si="1"/>
        <v>7346.55</v>
      </c>
      <c r="G9" s="36">
        <v>4</v>
      </c>
      <c r="H9" s="60">
        <f t="shared" si="2"/>
        <v>29386.2</v>
      </c>
      <c r="I9" s="64" t="str">
        <f t="shared" si="3"/>
        <v>dovolená</v>
      </c>
    </row>
    <row r="10" spans="2:9" x14ac:dyDescent="0.25">
      <c r="B10" s="22" t="s">
        <v>49</v>
      </c>
      <c r="C10" s="1" t="s">
        <v>50</v>
      </c>
      <c r="D10" s="34">
        <v>2387</v>
      </c>
      <c r="E10" s="43">
        <f t="shared" si="0"/>
        <v>358.05</v>
      </c>
      <c r="F10" s="35">
        <f t="shared" si="1"/>
        <v>2028.95</v>
      </c>
      <c r="G10" s="36">
        <v>3</v>
      </c>
      <c r="H10" s="60">
        <f t="shared" si="2"/>
        <v>6086.85</v>
      </c>
      <c r="I10" s="64" t="str">
        <f t="shared" si="3"/>
        <v>bez dovolené</v>
      </c>
    </row>
    <row r="11" spans="2:9" x14ac:dyDescent="0.25">
      <c r="B11" s="22" t="s">
        <v>51</v>
      </c>
      <c r="C11" s="1" t="s">
        <v>52</v>
      </c>
      <c r="D11" s="34">
        <v>9843</v>
      </c>
      <c r="E11" s="43">
        <f t="shared" si="0"/>
        <v>1476.45</v>
      </c>
      <c r="F11" s="35">
        <f t="shared" si="1"/>
        <v>8366.5499999999993</v>
      </c>
      <c r="G11" s="36">
        <v>5</v>
      </c>
      <c r="H11" s="60">
        <f t="shared" si="2"/>
        <v>41832.75</v>
      </c>
      <c r="I11" s="64" t="str">
        <f t="shared" si="3"/>
        <v>dovolená</v>
      </c>
    </row>
    <row r="12" spans="2:9" x14ac:dyDescent="0.25">
      <c r="B12" s="22" t="s">
        <v>53</v>
      </c>
      <c r="C12" s="1" t="s">
        <v>32</v>
      </c>
      <c r="D12" s="34">
        <v>4567</v>
      </c>
      <c r="E12" s="43">
        <f t="shared" si="0"/>
        <v>685.05</v>
      </c>
      <c r="F12" s="35">
        <f t="shared" si="1"/>
        <v>3881.95</v>
      </c>
      <c r="G12" s="36">
        <v>6</v>
      </c>
      <c r="H12" s="60">
        <f t="shared" si="2"/>
        <v>23291.699999999997</v>
      </c>
      <c r="I12" s="64" t="str">
        <f t="shared" si="3"/>
        <v>dovolená</v>
      </c>
    </row>
    <row r="13" spans="2:9" x14ac:dyDescent="0.25">
      <c r="B13" s="22" t="s">
        <v>33</v>
      </c>
      <c r="C13" s="1" t="s">
        <v>54</v>
      </c>
      <c r="D13" s="34">
        <v>2378</v>
      </c>
      <c r="E13" s="43">
        <f t="shared" si="0"/>
        <v>356.7</v>
      </c>
      <c r="F13" s="35">
        <f t="shared" si="1"/>
        <v>2021.3</v>
      </c>
      <c r="G13" s="36">
        <v>2</v>
      </c>
      <c r="H13" s="60">
        <f t="shared" si="2"/>
        <v>4042.6</v>
      </c>
      <c r="I13" s="64" t="str">
        <f t="shared" si="3"/>
        <v>bez dovolené</v>
      </c>
    </row>
    <row r="14" spans="2:9" x14ac:dyDescent="0.25">
      <c r="B14" s="22" t="s">
        <v>34</v>
      </c>
      <c r="C14" s="1" t="s">
        <v>55</v>
      </c>
      <c r="D14" s="34">
        <v>8754</v>
      </c>
      <c r="E14" s="43">
        <f t="shared" si="0"/>
        <v>1313.1</v>
      </c>
      <c r="F14" s="35">
        <f t="shared" si="1"/>
        <v>7440.9</v>
      </c>
      <c r="G14" s="36">
        <v>8</v>
      </c>
      <c r="H14" s="60">
        <f t="shared" si="2"/>
        <v>59527.199999999997</v>
      </c>
      <c r="I14" s="64" t="str">
        <f t="shared" si="3"/>
        <v>dovolená</v>
      </c>
    </row>
    <row r="15" spans="2:9" x14ac:dyDescent="0.25">
      <c r="B15" s="22" t="s">
        <v>56</v>
      </c>
      <c r="C15" s="1" t="s">
        <v>31</v>
      </c>
      <c r="D15" s="34">
        <v>6754</v>
      </c>
      <c r="E15" s="43">
        <f t="shared" si="0"/>
        <v>1013.0999999999999</v>
      </c>
      <c r="F15" s="35">
        <f t="shared" si="1"/>
        <v>5740.9</v>
      </c>
      <c r="G15" s="36">
        <v>6</v>
      </c>
      <c r="H15" s="60">
        <f t="shared" si="2"/>
        <v>34445.399999999994</v>
      </c>
      <c r="I15" s="64" t="str">
        <f t="shared" si="3"/>
        <v>dovolená</v>
      </c>
    </row>
    <row r="16" spans="2:9" ht="15.75" thickBot="1" x14ac:dyDescent="0.3">
      <c r="B16" s="23" t="s">
        <v>57</v>
      </c>
      <c r="C16" s="24" t="s">
        <v>58</v>
      </c>
      <c r="D16" s="38">
        <v>7865</v>
      </c>
      <c r="E16" s="44">
        <f t="shared" ref="E16" si="4">D16*0.15</f>
        <v>1179.75</v>
      </c>
      <c r="F16" s="39">
        <f t="shared" si="1"/>
        <v>6685.25</v>
      </c>
      <c r="G16" s="40">
        <v>9</v>
      </c>
      <c r="H16" s="61">
        <f t="shared" si="2"/>
        <v>60167.25</v>
      </c>
      <c r="I16" s="65" t="str">
        <f t="shared" si="3"/>
        <v>dovolená</v>
      </c>
    </row>
    <row r="17" spans="2:11" ht="15.75" thickBot="1" x14ac:dyDescent="0.3"/>
    <row r="18" spans="2:11" ht="15.75" thickBot="1" x14ac:dyDescent="0.3">
      <c r="D18" s="50" t="s">
        <v>59</v>
      </c>
      <c r="E18" s="51">
        <v>0.15</v>
      </c>
    </row>
    <row r="19" spans="2:11" ht="8.25" customHeight="1" thickBot="1" x14ac:dyDescent="0.3">
      <c r="D19" s="45"/>
      <c r="E19" s="46"/>
    </row>
    <row r="20" spans="2:11" ht="15.75" thickBot="1" x14ac:dyDescent="0.3">
      <c r="B20" s="110" t="s">
        <v>77</v>
      </c>
      <c r="C20" s="111"/>
      <c r="D20" s="111"/>
      <c r="E20" s="112"/>
    </row>
    <row r="21" spans="2:11" x14ac:dyDescent="0.25">
      <c r="B21" s="113" t="s">
        <v>60</v>
      </c>
      <c r="C21" s="114"/>
      <c r="D21" s="114"/>
      <c r="E21" s="49">
        <f>COUNTA(C6:C16)</f>
        <v>11</v>
      </c>
    </row>
    <row r="22" spans="2:11" ht="29.25" customHeight="1" x14ac:dyDescent="0.25">
      <c r="B22" s="115" t="s">
        <v>78</v>
      </c>
      <c r="C22" s="116"/>
      <c r="D22" s="117"/>
      <c r="E22" s="47">
        <f>COUNTIF(D6:D16,"&gt;7000")</f>
        <v>5</v>
      </c>
    </row>
    <row r="23" spans="2:11" x14ac:dyDescent="0.25">
      <c r="B23" s="98" t="s">
        <v>79</v>
      </c>
      <c r="C23" s="99"/>
      <c r="D23" s="99"/>
      <c r="E23" s="37">
        <f>AVERAGE(F6:F16)</f>
        <v>5595.4727272727268</v>
      </c>
    </row>
    <row r="24" spans="2:11" x14ac:dyDescent="0.25">
      <c r="B24" s="98" t="s">
        <v>80</v>
      </c>
      <c r="C24" s="99"/>
      <c r="D24" s="99"/>
      <c r="E24" s="58">
        <f>SUM(E6:E16)</f>
        <v>10861.800000000001</v>
      </c>
    </row>
    <row r="25" spans="2:11" x14ac:dyDescent="0.25">
      <c r="B25" s="104" t="s">
        <v>81</v>
      </c>
      <c r="C25" s="105"/>
      <c r="D25" s="106"/>
      <c r="E25" s="58">
        <f>AVERAGE(E6:E16)</f>
        <v>987.43636363636369</v>
      </c>
    </row>
    <row r="26" spans="2:11" x14ac:dyDescent="0.25">
      <c r="B26" s="100" t="s">
        <v>61</v>
      </c>
      <c r="C26" s="101"/>
      <c r="D26" s="101"/>
      <c r="E26" s="37">
        <f>MAX(H6:H16)</f>
        <v>67156.800000000003</v>
      </c>
    </row>
    <row r="27" spans="2:11" ht="15.75" thickBot="1" x14ac:dyDescent="0.3">
      <c r="B27" s="102" t="s">
        <v>62</v>
      </c>
      <c r="C27" s="103"/>
      <c r="D27" s="103"/>
      <c r="E27" s="41">
        <f>MIN(H6:H16)</f>
        <v>4042.6</v>
      </c>
    </row>
    <row r="29" spans="2:11" x14ac:dyDescent="0.25">
      <c r="B29" s="52" t="s">
        <v>63</v>
      </c>
      <c r="C29" s="52"/>
      <c r="D29" s="52"/>
      <c r="E29" s="52"/>
      <c r="F29" s="52"/>
      <c r="G29" s="52"/>
      <c r="H29" s="52"/>
      <c r="I29" s="52"/>
      <c r="J29" s="52"/>
      <c r="K29" s="52"/>
    </row>
    <row r="30" spans="2:11" x14ac:dyDescent="0.25">
      <c r="B30" s="52" t="s">
        <v>82</v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x14ac:dyDescent="0.25">
      <c r="B31" s="52" t="s">
        <v>83</v>
      </c>
      <c r="C31" s="52"/>
      <c r="D31" s="52"/>
      <c r="E31" s="52"/>
      <c r="F31" s="52"/>
      <c r="G31" s="52"/>
      <c r="H31" s="52"/>
      <c r="I31" s="52"/>
      <c r="J31" s="52"/>
      <c r="K31" s="52"/>
    </row>
    <row r="32" spans="2:11" x14ac:dyDescent="0.25">
      <c r="B32" s="52" t="s">
        <v>84</v>
      </c>
      <c r="C32" s="54"/>
      <c r="D32" s="52"/>
      <c r="E32" s="52"/>
      <c r="F32" s="52"/>
      <c r="G32" s="52"/>
      <c r="H32" s="52"/>
      <c r="I32" s="52"/>
      <c r="J32" s="52"/>
      <c r="K32" s="52"/>
    </row>
    <row r="33" spans="2:11" x14ac:dyDescent="0.25">
      <c r="B33" s="52" t="s">
        <v>85</v>
      </c>
      <c r="C33" s="54"/>
      <c r="D33" s="52"/>
      <c r="E33" s="52"/>
      <c r="F33" s="52"/>
      <c r="G33" s="52"/>
      <c r="H33" s="52"/>
      <c r="I33" s="52"/>
      <c r="J33" s="52"/>
      <c r="K33" s="52"/>
    </row>
    <row r="34" spans="2:11" x14ac:dyDescent="0.25">
      <c r="B34" s="52"/>
      <c r="C34" s="52" t="s">
        <v>86</v>
      </c>
      <c r="D34" s="52"/>
      <c r="E34" s="52"/>
      <c r="F34" s="52"/>
      <c r="G34" s="52"/>
      <c r="H34" s="52"/>
      <c r="I34" s="52"/>
      <c r="J34" s="52"/>
      <c r="K34" s="52"/>
    </row>
    <row r="35" spans="2:11" x14ac:dyDescent="0.25">
      <c r="B35" s="52"/>
      <c r="C35" t="s">
        <v>93</v>
      </c>
      <c r="D35" s="52"/>
      <c r="E35" s="52"/>
      <c r="F35" s="52"/>
      <c r="G35" s="52"/>
      <c r="H35" s="52"/>
      <c r="I35" s="52"/>
      <c r="J35" s="52"/>
      <c r="K35" s="52"/>
    </row>
    <row r="36" spans="2:11" x14ac:dyDescent="0.25">
      <c r="B36" s="52" t="s">
        <v>87</v>
      </c>
      <c r="C36" s="52"/>
      <c r="D36" s="52"/>
      <c r="E36" s="52"/>
      <c r="F36" s="52"/>
      <c r="G36" s="52"/>
      <c r="H36" s="52"/>
      <c r="I36" s="52"/>
      <c r="J36" s="52"/>
      <c r="K36" s="52"/>
    </row>
    <row r="37" spans="2:11" x14ac:dyDescent="0.25">
      <c r="B37" s="52"/>
      <c r="C37" s="52" t="s">
        <v>64</v>
      </c>
      <c r="D37" s="52"/>
      <c r="E37" s="52"/>
      <c r="F37" s="52"/>
      <c r="G37" s="52"/>
      <c r="H37" s="52"/>
      <c r="I37" s="52"/>
      <c r="J37" s="52"/>
      <c r="K37" s="52"/>
    </row>
    <row r="38" spans="2:11" x14ac:dyDescent="0.25">
      <c r="B38" s="52"/>
      <c r="C38" s="52" t="s">
        <v>65</v>
      </c>
      <c r="D38" s="52"/>
      <c r="E38" s="52"/>
      <c r="F38" s="52"/>
      <c r="G38" s="52"/>
      <c r="H38" s="52"/>
      <c r="I38" s="52"/>
      <c r="J38" s="52"/>
      <c r="K38" s="52"/>
    </row>
    <row r="39" spans="2:11" x14ac:dyDescent="0.25">
      <c r="B39" s="52" t="s">
        <v>88</v>
      </c>
      <c r="C39" s="52"/>
      <c r="D39" s="52"/>
      <c r="E39" s="52"/>
      <c r="F39" s="52"/>
      <c r="G39" s="52"/>
      <c r="H39" s="52"/>
      <c r="I39" s="52"/>
      <c r="J39" s="52"/>
      <c r="K39" s="52"/>
    </row>
    <row r="40" spans="2:11" x14ac:dyDescent="0.25">
      <c r="B40" s="52" t="s">
        <v>89</v>
      </c>
      <c r="C40" s="52"/>
      <c r="D40" s="52"/>
      <c r="E40" s="52"/>
      <c r="F40" s="52"/>
      <c r="G40" s="52"/>
      <c r="H40" s="52"/>
      <c r="I40" s="52"/>
      <c r="J40" s="52"/>
      <c r="K40" s="52"/>
    </row>
    <row r="41" spans="2:11" x14ac:dyDescent="0.25">
      <c r="B41" s="53" t="s">
        <v>66</v>
      </c>
      <c r="C41" s="52" t="s">
        <v>67</v>
      </c>
      <c r="D41" t="s">
        <v>94</v>
      </c>
      <c r="E41" s="52"/>
      <c r="F41" s="52"/>
      <c r="G41" s="52"/>
      <c r="H41" s="52"/>
      <c r="I41" s="52"/>
      <c r="K41" s="52"/>
    </row>
    <row r="42" spans="2:11" x14ac:dyDescent="0.25">
      <c r="B42" s="53" t="s">
        <v>68</v>
      </c>
      <c r="C42" s="52" t="s">
        <v>69</v>
      </c>
      <c r="D42" s="52" t="s">
        <v>70</v>
      </c>
      <c r="E42" s="52"/>
      <c r="F42" s="52"/>
      <c r="G42" s="52"/>
      <c r="H42" s="52"/>
      <c r="I42" s="52"/>
      <c r="K42" s="52"/>
    </row>
    <row r="43" spans="2:11" x14ac:dyDescent="0.25">
      <c r="B43" s="53" t="s">
        <v>71</v>
      </c>
      <c r="C43" s="52" t="s">
        <v>72</v>
      </c>
      <c r="D43" s="52" t="s">
        <v>90</v>
      </c>
      <c r="E43" s="52"/>
      <c r="F43" s="52"/>
      <c r="G43" s="52"/>
      <c r="H43" s="52"/>
      <c r="I43" s="52"/>
      <c r="K43" s="52"/>
    </row>
    <row r="44" spans="2:11" x14ac:dyDescent="0.25">
      <c r="B44" s="53"/>
      <c r="C44" s="52"/>
      <c r="D44" s="52" t="s">
        <v>91</v>
      </c>
      <c r="E44" s="52"/>
      <c r="F44" s="52"/>
      <c r="G44" s="52"/>
      <c r="H44" s="52"/>
      <c r="I44" s="52"/>
      <c r="K44" s="52"/>
    </row>
    <row r="45" spans="2:11" x14ac:dyDescent="0.25">
      <c r="B45" s="53" t="s">
        <v>73</v>
      </c>
      <c r="C45" s="52" t="s">
        <v>74</v>
      </c>
      <c r="D45" s="52" t="s">
        <v>92</v>
      </c>
      <c r="E45" s="52"/>
      <c r="F45" s="52"/>
      <c r="G45" s="52"/>
      <c r="H45" s="52"/>
      <c r="I45" s="52"/>
      <c r="K45" s="52"/>
    </row>
    <row r="46" spans="2:11" x14ac:dyDescent="0.25">
      <c r="B46" s="53" t="s">
        <v>75</v>
      </c>
      <c r="C46" s="54" t="s">
        <v>76</v>
      </c>
      <c r="D46" s="54" t="s">
        <v>95</v>
      </c>
      <c r="E46" s="52"/>
      <c r="F46" s="52"/>
      <c r="G46" s="52"/>
      <c r="H46" s="52"/>
      <c r="I46" s="52"/>
      <c r="K46" s="52"/>
    </row>
    <row r="47" spans="2:11" x14ac:dyDescent="0.25">
      <c r="B47" s="52"/>
      <c r="C47" s="52"/>
      <c r="D47" t="s">
        <v>96</v>
      </c>
      <c r="E47" s="52"/>
      <c r="F47" s="52"/>
      <c r="G47" s="52"/>
      <c r="H47" s="52"/>
      <c r="I47" s="52"/>
      <c r="K47" s="52"/>
    </row>
    <row r="48" spans="2:11" x14ac:dyDescent="0.25">
      <c r="B48" s="53"/>
      <c r="C48" s="52"/>
      <c r="D48" s="54"/>
      <c r="E48" s="52"/>
      <c r="F48" s="52"/>
      <c r="G48" s="52"/>
      <c r="H48" s="52"/>
      <c r="I48" s="52"/>
      <c r="K48" s="52"/>
    </row>
    <row r="49" spans="2:11" x14ac:dyDescent="0.25">
      <c r="B49" s="52"/>
      <c r="C49" s="53"/>
      <c r="D49" s="52"/>
      <c r="E49" s="54"/>
      <c r="F49" s="52"/>
      <c r="G49" s="52"/>
      <c r="H49" s="52"/>
      <c r="I49" s="52"/>
      <c r="J49" s="52"/>
      <c r="K49" s="52"/>
    </row>
    <row r="50" spans="2:11" x14ac:dyDescent="0.25">
      <c r="B50" s="52"/>
      <c r="C50" s="52"/>
      <c r="D50" s="52"/>
      <c r="E50" s="52"/>
      <c r="F50" s="52"/>
      <c r="G50" s="52"/>
      <c r="H50" s="52"/>
      <c r="I50" s="52"/>
      <c r="J50" s="52"/>
      <c r="K50" s="52"/>
    </row>
  </sheetData>
  <mergeCells count="9">
    <mergeCell ref="B25:D25"/>
    <mergeCell ref="B26:D26"/>
    <mergeCell ref="B27:D27"/>
    <mergeCell ref="B2:H4"/>
    <mergeCell ref="B20:E20"/>
    <mergeCell ref="B21:D21"/>
    <mergeCell ref="B22:D22"/>
    <mergeCell ref="B23:D23"/>
    <mergeCell ref="B24:D24"/>
  </mergeCells>
  <conditionalFormatting sqref="I6:I16">
    <cfRule type="cellIs" dxfId="11" priority="1" operator="equal">
      <formula>"bez dovolené"</formula>
    </cfRule>
    <cfRule type="cellIs" dxfId="10" priority="2" operator="equal">
      <formula>"dovolená"</formula>
    </cfRule>
  </conditionalFormatting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50"/>
  <sheetViews>
    <sheetView workbookViewId="0">
      <selection activeCell="F1" sqref="F1"/>
    </sheetView>
  </sheetViews>
  <sheetFormatPr defaultRowHeight="15" x14ac:dyDescent="0.25"/>
  <cols>
    <col min="1" max="1" width="2.28515625" customWidth="1"/>
    <col min="2" max="2" width="14.42578125" customWidth="1"/>
    <col min="3" max="3" width="11.7109375" customWidth="1"/>
    <col min="4" max="4" width="10.85546875" customWidth="1"/>
    <col min="5" max="5" width="12.42578125" customWidth="1"/>
    <col min="7" max="7" width="15.28515625" customWidth="1"/>
    <col min="8" max="8" width="10.28515625" bestFit="1" customWidth="1"/>
    <col min="9" max="9" width="13.42578125" customWidth="1"/>
  </cols>
  <sheetData>
    <row r="1" spans="2:9" x14ac:dyDescent="0.25">
      <c r="B1" t="s">
        <v>105</v>
      </c>
    </row>
    <row r="2" spans="2:9" x14ac:dyDescent="0.25">
      <c r="B2" s="107" t="s">
        <v>27</v>
      </c>
      <c r="C2" s="108"/>
      <c r="D2" s="108"/>
      <c r="E2" s="108"/>
      <c r="F2" s="108"/>
      <c r="G2" s="108"/>
      <c r="H2" s="108"/>
    </row>
    <row r="3" spans="2:9" x14ac:dyDescent="0.25">
      <c r="B3" s="108"/>
      <c r="C3" s="108"/>
      <c r="D3" s="108"/>
      <c r="E3" s="108"/>
      <c r="F3" s="108"/>
      <c r="G3" s="108"/>
      <c r="H3" s="108"/>
    </row>
    <row r="4" spans="2:9" ht="7.5" customHeight="1" thickBot="1" x14ac:dyDescent="0.3">
      <c r="B4" s="109"/>
      <c r="C4" s="109"/>
      <c r="D4" s="109"/>
      <c r="E4" s="109"/>
      <c r="F4" s="109"/>
      <c r="G4" s="109"/>
      <c r="H4" s="109"/>
    </row>
    <row r="5" spans="2:9" ht="71.25" customHeight="1" thickBot="1" x14ac:dyDescent="0.3">
      <c r="B5" s="75" t="s">
        <v>38</v>
      </c>
      <c r="C5" s="75" t="s">
        <v>37</v>
      </c>
      <c r="D5" s="76" t="s">
        <v>39</v>
      </c>
      <c r="E5" s="76" t="s">
        <v>40</v>
      </c>
      <c r="F5" s="76" t="s">
        <v>41</v>
      </c>
      <c r="G5" s="62" t="s">
        <v>42</v>
      </c>
      <c r="H5" s="62" t="s">
        <v>43</v>
      </c>
      <c r="I5" s="62" t="s">
        <v>101</v>
      </c>
    </row>
    <row r="6" spans="2:9" x14ac:dyDescent="0.25">
      <c r="B6" s="66" t="s">
        <v>52</v>
      </c>
      <c r="C6" s="77" t="s">
        <v>51</v>
      </c>
      <c r="D6" s="67">
        <v>9843</v>
      </c>
      <c r="E6" s="68">
        <f t="shared" ref="E6:E13" si="0">D6* $E$18</f>
        <v>1476.45</v>
      </c>
      <c r="F6" s="69">
        <f t="shared" ref="F6:F16" si="1">D6-E6</f>
        <v>8366.5499999999993</v>
      </c>
      <c r="G6" s="70">
        <v>5</v>
      </c>
      <c r="H6" s="71">
        <f t="shared" ref="H6:H16" si="2">F6*G6</f>
        <v>41832.75</v>
      </c>
      <c r="I6" s="72" t="str">
        <f t="shared" ref="I6:I16" si="3">IF(G6&gt;=4,"dovolená","bez dovolené")</f>
        <v>dovolená</v>
      </c>
    </row>
    <row r="7" spans="2:9" x14ac:dyDescent="0.25">
      <c r="B7" s="22" t="s">
        <v>55</v>
      </c>
      <c r="C7" s="1" t="s">
        <v>34</v>
      </c>
      <c r="D7" s="34">
        <v>8754</v>
      </c>
      <c r="E7" s="43">
        <f t="shared" si="0"/>
        <v>1313.1</v>
      </c>
      <c r="F7" s="35">
        <f t="shared" si="1"/>
        <v>7440.9</v>
      </c>
      <c r="G7" s="36">
        <v>8</v>
      </c>
      <c r="H7" s="37">
        <f t="shared" si="2"/>
        <v>59527.199999999997</v>
      </c>
      <c r="I7" s="73" t="str">
        <f t="shared" si="3"/>
        <v>dovolená</v>
      </c>
    </row>
    <row r="8" spans="2:9" x14ac:dyDescent="0.25">
      <c r="B8" s="22" t="s">
        <v>50</v>
      </c>
      <c r="C8" s="1" t="s">
        <v>49</v>
      </c>
      <c r="D8" s="34">
        <v>2387</v>
      </c>
      <c r="E8" s="43">
        <f t="shared" si="0"/>
        <v>358.05</v>
      </c>
      <c r="F8" s="35">
        <f t="shared" si="1"/>
        <v>2028.95</v>
      </c>
      <c r="G8" s="36">
        <v>3</v>
      </c>
      <c r="H8" s="37">
        <f t="shared" si="2"/>
        <v>6086.85</v>
      </c>
      <c r="I8" s="73" t="str">
        <f t="shared" si="3"/>
        <v>bez dovolené</v>
      </c>
    </row>
    <row r="9" spans="2:9" x14ac:dyDescent="0.25">
      <c r="B9" s="22" t="s">
        <v>31</v>
      </c>
      <c r="C9" s="1" t="s">
        <v>56</v>
      </c>
      <c r="D9" s="34">
        <v>6754</v>
      </c>
      <c r="E9" s="43">
        <f t="shared" si="0"/>
        <v>1013.0999999999999</v>
      </c>
      <c r="F9" s="35">
        <f t="shared" si="1"/>
        <v>5740.9</v>
      </c>
      <c r="G9" s="36">
        <v>6</v>
      </c>
      <c r="H9" s="37">
        <f t="shared" si="2"/>
        <v>34445.399999999994</v>
      </c>
      <c r="I9" s="73" t="str">
        <f t="shared" si="3"/>
        <v>dovolená</v>
      </c>
    </row>
    <row r="10" spans="2:9" x14ac:dyDescent="0.25">
      <c r="B10" s="22" t="s">
        <v>54</v>
      </c>
      <c r="C10" s="1" t="s">
        <v>33</v>
      </c>
      <c r="D10" s="34">
        <v>2378</v>
      </c>
      <c r="E10" s="43">
        <f t="shared" si="0"/>
        <v>356.7</v>
      </c>
      <c r="F10" s="35">
        <f t="shared" si="1"/>
        <v>2021.3</v>
      </c>
      <c r="G10" s="36">
        <v>2</v>
      </c>
      <c r="H10" s="37">
        <f t="shared" si="2"/>
        <v>4042.6</v>
      </c>
      <c r="I10" s="73" t="str">
        <f t="shared" si="3"/>
        <v>bez dovolené</v>
      </c>
    </row>
    <row r="11" spans="2:9" x14ac:dyDescent="0.25">
      <c r="B11" s="22" t="s">
        <v>46</v>
      </c>
      <c r="C11" s="1" t="s">
        <v>30</v>
      </c>
      <c r="D11" s="34">
        <v>4556</v>
      </c>
      <c r="E11" s="43">
        <f t="shared" si="0"/>
        <v>683.4</v>
      </c>
      <c r="F11" s="35">
        <f t="shared" si="1"/>
        <v>3872.6</v>
      </c>
      <c r="G11" s="36">
        <v>6</v>
      </c>
      <c r="H11" s="37">
        <f t="shared" si="2"/>
        <v>23235.599999999999</v>
      </c>
      <c r="I11" s="73" t="str">
        <f t="shared" si="3"/>
        <v>dovolená</v>
      </c>
    </row>
    <row r="12" spans="2:9" x14ac:dyDescent="0.25">
      <c r="B12" s="22" t="s">
        <v>29</v>
      </c>
      <c r="C12" s="1" t="s">
        <v>44</v>
      </c>
      <c r="D12" s="34">
        <v>9876</v>
      </c>
      <c r="E12" s="43">
        <f t="shared" si="0"/>
        <v>1481.3999999999999</v>
      </c>
      <c r="F12" s="35">
        <f t="shared" si="1"/>
        <v>8394.6</v>
      </c>
      <c r="G12" s="36">
        <v>8</v>
      </c>
      <c r="H12" s="37">
        <f t="shared" si="2"/>
        <v>67156.800000000003</v>
      </c>
      <c r="I12" s="73" t="str">
        <f t="shared" si="3"/>
        <v>dovolená</v>
      </c>
    </row>
    <row r="13" spans="2:9" x14ac:dyDescent="0.25">
      <c r="B13" s="22" t="s">
        <v>48</v>
      </c>
      <c r="C13" s="1" t="s">
        <v>47</v>
      </c>
      <c r="D13" s="34">
        <v>8643</v>
      </c>
      <c r="E13" s="43">
        <f t="shared" si="0"/>
        <v>1296.45</v>
      </c>
      <c r="F13" s="35">
        <f t="shared" si="1"/>
        <v>7346.55</v>
      </c>
      <c r="G13" s="36">
        <v>4</v>
      </c>
      <c r="H13" s="37">
        <f t="shared" si="2"/>
        <v>29386.2</v>
      </c>
      <c r="I13" s="73" t="str">
        <f t="shared" si="3"/>
        <v>dovolená</v>
      </c>
    </row>
    <row r="14" spans="2:9" x14ac:dyDescent="0.25">
      <c r="B14" s="22" t="s">
        <v>58</v>
      </c>
      <c r="C14" s="1" t="s">
        <v>57</v>
      </c>
      <c r="D14" s="34">
        <v>7865</v>
      </c>
      <c r="E14" s="43">
        <f>D14*0.15</f>
        <v>1179.75</v>
      </c>
      <c r="F14" s="35">
        <f t="shared" si="1"/>
        <v>6685.25</v>
      </c>
      <c r="G14" s="36">
        <v>9</v>
      </c>
      <c r="H14" s="37">
        <f t="shared" si="2"/>
        <v>60167.25</v>
      </c>
      <c r="I14" s="73" t="str">
        <f t="shared" si="3"/>
        <v>dovolená</v>
      </c>
    </row>
    <row r="15" spans="2:9" x14ac:dyDescent="0.25">
      <c r="B15" s="22" t="s">
        <v>45</v>
      </c>
      <c r="C15" s="1" t="s">
        <v>28</v>
      </c>
      <c r="D15" s="34">
        <v>6789</v>
      </c>
      <c r="E15" s="43">
        <f>D15* $E$18</f>
        <v>1018.3499999999999</v>
      </c>
      <c r="F15" s="35">
        <f t="shared" si="1"/>
        <v>5770.65</v>
      </c>
      <c r="G15" s="36">
        <v>9</v>
      </c>
      <c r="H15" s="37">
        <f t="shared" si="2"/>
        <v>51935.85</v>
      </c>
      <c r="I15" s="73" t="str">
        <f t="shared" si="3"/>
        <v>dovolená</v>
      </c>
    </row>
    <row r="16" spans="2:9" ht="15.75" thickBot="1" x14ac:dyDescent="0.3">
      <c r="B16" s="23" t="s">
        <v>32</v>
      </c>
      <c r="C16" s="24" t="s">
        <v>53</v>
      </c>
      <c r="D16" s="38">
        <v>4567</v>
      </c>
      <c r="E16" s="44">
        <f>D16* $E$18</f>
        <v>685.05</v>
      </c>
      <c r="F16" s="39">
        <f t="shared" si="1"/>
        <v>3881.95</v>
      </c>
      <c r="G16" s="40">
        <v>6</v>
      </c>
      <c r="H16" s="41">
        <f t="shared" si="2"/>
        <v>23291.699999999997</v>
      </c>
      <c r="I16" s="74" t="str">
        <f t="shared" si="3"/>
        <v>dovolená</v>
      </c>
    </row>
    <row r="17" spans="2:11" ht="15.75" thickBot="1" x14ac:dyDescent="0.3"/>
    <row r="18" spans="2:11" ht="15.75" thickBot="1" x14ac:dyDescent="0.3">
      <c r="D18" s="50" t="s">
        <v>59</v>
      </c>
      <c r="E18" s="51">
        <v>0.15</v>
      </c>
    </row>
    <row r="19" spans="2:11" ht="8.25" customHeight="1" thickBot="1" x14ac:dyDescent="0.3">
      <c r="D19" s="45"/>
      <c r="E19" s="46"/>
    </row>
    <row r="20" spans="2:11" ht="15.75" thickBot="1" x14ac:dyDescent="0.3">
      <c r="B20" s="110" t="s">
        <v>77</v>
      </c>
      <c r="C20" s="111"/>
      <c r="D20" s="111"/>
      <c r="E20" s="112"/>
    </row>
    <row r="21" spans="2:11" x14ac:dyDescent="0.25">
      <c r="B21" s="113" t="s">
        <v>60</v>
      </c>
      <c r="C21" s="114"/>
      <c r="D21" s="114"/>
      <c r="E21" s="49">
        <f>COUNTA(B6:B16)</f>
        <v>11</v>
      </c>
    </row>
    <row r="22" spans="2:11" ht="29.25" customHeight="1" x14ac:dyDescent="0.25">
      <c r="B22" s="115" t="s">
        <v>78</v>
      </c>
      <c r="C22" s="116"/>
      <c r="D22" s="117"/>
      <c r="E22" s="47">
        <f>COUNTIF(D6:D16,"&gt;7000")</f>
        <v>5</v>
      </c>
    </row>
    <row r="23" spans="2:11" x14ac:dyDescent="0.25">
      <c r="B23" s="98" t="s">
        <v>79</v>
      </c>
      <c r="C23" s="99"/>
      <c r="D23" s="99"/>
      <c r="E23" s="37">
        <f>AVERAGE(F6:F16)</f>
        <v>5595.4727272727268</v>
      </c>
    </row>
    <row r="24" spans="2:11" x14ac:dyDescent="0.25">
      <c r="B24" s="98" t="s">
        <v>80</v>
      </c>
      <c r="C24" s="99"/>
      <c r="D24" s="99"/>
      <c r="E24" s="58">
        <f>SUM(E6:E16)</f>
        <v>10861.8</v>
      </c>
    </row>
    <row r="25" spans="2:11" x14ac:dyDescent="0.25">
      <c r="B25" s="104" t="s">
        <v>81</v>
      </c>
      <c r="C25" s="105"/>
      <c r="D25" s="106"/>
      <c r="E25" s="58">
        <f>AVERAGE(E6:E16)</f>
        <v>987.43636363636358</v>
      </c>
    </row>
    <row r="26" spans="2:11" x14ac:dyDescent="0.25">
      <c r="B26" s="100" t="s">
        <v>61</v>
      </c>
      <c r="C26" s="101"/>
      <c r="D26" s="101"/>
      <c r="E26" s="37">
        <f>MAX(H6:H16)</f>
        <v>67156.800000000003</v>
      </c>
    </row>
    <row r="27" spans="2:11" ht="15.75" thickBot="1" x14ac:dyDescent="0.3">
      <c r="B27" s="102" t="s">
        <v>62</v>
      </c>
      <c r="C27" s="103"/>
      <c r="D27" s="103"/>
      <c r="E27" s="41">
        <f>MIN(H6:H16)</f>
        <v>4042.6</v>
      </c>
    </row>
    <row r="29" spans="2:11" x14ac:dyDescent="0.25">
      <c r="B29" s="52" t="s">
        <v>63</v>
      </c>
      <c r="C29" s="52"/>
      <c r="D29" s="52"/>
      <c r="E29" s="52"/>
      <c r="F29" s="52"/>
      <c r="G29" s="52"/>
      <c r="H29" s="52"/>
      <c r="I29" s="52"/>
      <c r="J29" s="52"/>
      <c r="K29" s="52"/>
    </row>
    <row r="30" spans="2:11" x14ac:dyDescent="0.25">
      <c r="B30" s="52" t="s">
        <v>82</v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x14ac:dyDescent="0.25">
      <c r="B31" s="52" t="s">
        <v>83</v>
      </c>
      <c r="C31" s="52"/>
      <c r="D31" s="52"/>
      <c r="E31" s="52"/>
      <c r="F31" s="52"/>
      <c r="G31" s="52"/>
      <c r="H31" s="52"/>
      <c r="I31" s="52"/>
      <c r="J31" s="52"/>
      <c r="K31" s="52"/>
    </row>
    <row r="32" spans="2:11" x14ac:dyDescent="0.25">
      <c r="B32" s="52" t="s">
        <v>84</v>
      </c>
      <c r="C32" s="54"/>
      <c r="D32" s="52"/>
      <c r="E32" s="52"/>
      <c r="F32" s="52"/>
      <c r="G32" s="52"/>
      <c r="H32" s="52"/>
      <c r="I32" s="52"/>
      <c r="J32" s="52"/>
      <c r="K32" s="52"/>
    </row>
    <row r="33" spans="2:11" x14ac:dyDescent="0.25">
      <c r="B33" s="52" t="s">
        <v>85</v>
      </c>
      <c r="C33" s="54"/>
      <c r="D33" s="52"/>
      <c r="E33" s="52"/>
      <c r="F33" s="52"/>
      <c r="G33" s="52"/>
      <c r="H33" s="52"/>
      <c r="I33" s="52"/>
      <c r="J33" s="52"/>
      <c r="K33" s="52"/>
    </row>
    <row r="34" spans="2:11" x14ac:dyDescent="0.25">
      <c r="B34" s="52"/>
      <c r="C34" s="52" t="s">
        <v>86</v>
      </c>
      <c r="D34" s="52"/>
      <c r="E34" s="52"/>
      <c r="F34" s="52"/>
      <c r="G34" s="52"/>
      <c r="H34" s="52"/>
      <c r="I34" s="52"/>
      <c r="J34" s="52"/>
      <c r="K34" s="52"/>
    </row>
    <row r="35" spans="2:11" x14ac:dyDescent="0.25">
      <c r="B35" s="52"/>
      <c r="C35" t="s">
        <v>93</v>
      </c>
      <c r="D35" s="52"/>
      <c r="E35" s="52"/>
      <c r="F35" s="52"/>
      <c r="G35" s="52"/>
      <c r="H35" s="52"/>
      <c r="I35" s="52"/>
      <c r="J35" s="52"/>
      <c r="K35" s="52"/>
    </row>
    <row r="36" spans="2:11" x14ac:dyDescent="0.25">
      <c r="B36" s="52" t="s">
        <v>87</v>
      </c>
      <c r="C36" s="52"/>
      <c r="D36" s="52"/>
      <c r="E36" s="52"/>
      <c r="F36" s="52"/>
      <c r="G36" s="52"/>
      <c r="H36" s="52"/>
      <c r="I36" s="52"/>
      <c r="J36" s="52"/>
      <c r="K36" s="52"/>
    </row>
    <row r="37" spans="2:11" x14ac:dyDescent="0.25">
      <c r="B37" s="52"/>
      <c r="C37" s="52" t="s">
        <v>64</v>
      </c>
      <c r="D37" s="52"/>
      <c r="E37" s="52"/>
      <c r="F37" s="52"/>
      <c r="G37" s="52"/>
      <c r="H37" s="52"/>
      <c r="I37" s="52"/>
      <c r="J37" s="52"/>
      <c r="K37" s="52"/>
    </row>
    <row r="38" spans="2:11" x14ac:dyDescent="0.25">
      <c r="B38" s="52"/>
      <c r="C38" s="52" t="s">
        <v>65</v>
      </c>
      <c r="D38" s="52"/>
      <c r="E38" s="52"/>
      <c r="F38" s="52"/>
      <c r="G38" s="52"/>
      <c r="H38" s="52"/>
      <c r="I38" s="52"/>
      <c r="J38" s="52"/>
      <c r="K38" s="52"/>
    </row>
    <row r="39" spans="2:11" x14ac:dyDescent="0.25">
      <c r="B39" s="52" t="s">
        <v>88</v>
      </c>
      <c r="C39" s="52"/>
      <c r="D39" s="52"/>
      <c r="E39" s="52"/>
      <c r="F39" s="52"/>
      <c r="G39" s="52"/>
      <c r="H39" s="52"/>
      <c r="I39" s="52"/>
      <c r="J39" s="52"/>
      <c r="K39" s="52"/>
    </row>
    <row r="40" spans="2:11" x14ac:dyDescent="0.25">
      <c r="B40" s="52" t="s">
        <v>89</v>
      </c>
      <c r="C40" s="52"/>
      <c r="D40" s="52"/>
      <c r="E40" s="52"/>
      <c r="F40" s="52"/>
      <c r="G40" s="52"/>
      <c r="H40" s="52"/>
      <c r="I40" s="52"/>
      <c r="J40" s="52"/>
      <c r="K40" s="52"/>
    </row>
    <row r="41" spans="2:11" x14ac:dyDescent="0.25">
      <c r="B41" s="53" t="s">
        <v>66</v>
      </c>
      <c r="C41" s="52" t="s">
        <v>67</v>
      </c>
      <c r="D41" t="s">
        <v>94</v>
      </c>
      <c r="E41" s="52"/>
      <c r="F41" s="52"/>
      <c r="G41" s="52"/>
      <c r="H41" s="52"/>
      <c r="I41" s="52"/>
      <c r="K41" s="52"/>
    </row>
    <row r="42" spans="2:11" x14ac:dyDescent="0.25">
      <c r="B42" s="53" t="s">
        <v>68</v>
      </c>
      <c r="C42" s="52" t="s">
        <v>69</v>
      </c>
      <c r="D42" s="52" t="s">
        <v>70</v>
      </c>
      <c r="E42" s="52"/>
      <c r="F42" s="52"/>
      <c r="G42" s="52"/>
      <c r="H42" s="52"/>
      <c r="I42" s="52"/>
      <c r="K42" s="52"/>
    </row>
    <row r="43" spans="2:11" x14ac:dyDescent="0.25">
      <c r="B43" s="53" t="s">
        <v>71</v>
      </c>
      <c r="C43" s="52" t="s">
        <v>72</v>
      </c>
      <c r="D43" s="52" t="s">
        <v>90</v>
      </c>
      <c r="E43" s="52"/>
      <c r="F43" s="52"/>
      <c r="G43" s="52"/>
      <c r="H43" s="52"/>
      <c r="I43" s="52"/>
      <c r="K43" s="52"/>
    </row>
    <row r="44" spans="2:11" x14ac:dyDescent="0.25">
      <c r="B44" s="53"/>
      <c r="C44" s="52"/>
      <c r="D44" s="52" t="s">
        <v>91</v>
      </c>
      <c r="E44" s="52"/>
      <c r="F44" s="52"/>
      <c r="G44" s="52"/>
      <c r="H44" s="52"/>
      <c r="I44" s="52"/>
      <c r="K44" s="52"/>
    </row>
    <row r="45" spans="2:11" x14ac:dyDescent="0.25">
      <c r="B45" s="53" t="s">
        <v>73</v>
      </c>
      <c r="C45" s="52" t="s">
        <v>74</v>
      </c>
      <c r="D45" s="52" t="s">
        <v>92</v>
      </c>
      <c r="E45" s="52"/>
      <c r="F45" s="52"/>
      <c r="G45" s="52"/>
      <c r="H45" s="52"/>
      <c r="I45" s="52"/>
      <c r="K45" s="52"/>
    </row>
    <row r="46" spans="2:11" x14ac:dyDescent="0.25">
      <c r="B46" s="53" t="s">
        <v>75</v>
      </c>
      <c r="C46" s="54" t="s">
        <v>76</v>
      </c>
      <c r="D46" s="54" t="s">
        <v>95</v>
      </c>
      <c r="E46" s="52"/>
      <c r="F46" s="52"/>
      <c r="G46" s="52"/>
      <c r="H46" s="52"/>
      <c r="I46" s="52"/>
      <c r="K46" s="52"/>
    </row>
    <row r="47" spans="2:11" x14ac:dyDescent="0.25">
      <c r="B47" s="52"/>
      <c r="C47" s="52"/>
      <c r="D47" t="s">
        <v>96</v>
      </c>
      <c r="E47" s="52"/>
      <c r="F47" s="52"/>
      <c r="G47" s="52"/>
      <c r="H47" s="52"/>
      <c r="I47" s="52"/>
      <c r="K47" s="52"/>
    </row>
    <row r="48" spans="2:11" x14ac:dyDescent="0.25">
      <c r="B48" s="53"/>
      <c r="C48" s="52"/>
      <c r="D48" s="54"/>
      <c r="E48" s="52"/>
      <c r="F48" s="52"/>
      <c r="G48" s="52"/>
      <c r="H48" s="52"/>
      <c r="I48" s="52"/>
      <c r="K48" s="52"/>
    </row>
    <row r="49" spans="2:11" x14ac:dyDescent="0.25">
      <c r="B49" s="52"/>
      <c r="C49" s="53"/>
      <c r="D49" s="52"/>
      <c r="E49" s="54"/>
      <c r="F49" s="52"/>
      <c r="G49" s="52"/>
      <c r="H49" s="52"/>
      <c r="I49" s="52"/>
      <c r="J49" s="52"/>
      <c r="K49" s="52"/>
    </row>
    <row r="50" spans="2:11" x14ac:dyDescent="0.25">
      <c r="B50" s="52"/>
      <c r="C50" s="52"/>
      <c r="D50" s="52"/>
      <c r="E50" s="52"/>
      <c r="F50" s="52"/>
      <c r="G50" s="52"/>
      <c r="H50" s="52"/>
      <c r="I50" s="52"/>
      <c r="J50" s="52"/>
      <c r="K50" s="52"/>
    </row>
  </sheetData>
  <sortState ref="B5:I15">
    <sortCondition ref="B5:B15"/>
  </sortState>
  <mergeCells count="9">
    <mergeCell ref="B25:D25"/>
    <mergeCell ref="B26:D26"/>
    <mergeCell ref="B27:D27"/>
    <mergeCell ref="B2:H4"/>
    <mergeCell ref="B20:E20"/>
    <mergeCell ref="B21:D21"/>
    <mergeCell ref="B22:D22"/>
    <mergeCell ref="B23:D23"/>
    <mergeCell ref="B24:D24"/>
  </mergeCells>
  <conditionalFormatting sqref="I6:I16">
    <cfRule type="cellIs" dxfId="9" priority="1" operator="equal">
      <formula>"bez dovolené"</formula>
    </cfRule>
    <cfRule type="cellIs" dxfId="8" priority="2" operator="equal">
      <formula>"dovolená"</formula>
    </cfRule>
  </conditionalFormatting>
  <pageMargins left="0.25" right="0.25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50"/>
  <sheetViews>
    <sheetView workbookViewId="0">
      <selection activeCell="B1" sqref="B1"/>
    </sheetView>
  </sheetViews>
  <sheetFormatPr defaultRowHeight="15" x14ac:dyDescent="0.25"/>
  <cols>
    <col min="1" max="1" width="2.28515625" customWidth="1"/>
    <col min="3" max="3" width="11.7109375" customWidth="1"/>
    <col min="4" max="4" width="10.85546875" customWidth="1"/>
    <col min="5" max="5" width="12.42578125" customWidth="1"/>
    <col min="7" max="7" width="15.28515625" customWidth="1"/>
    <col min="8" max="8" width="10.28515625" bestFit="1" customWidth="1"/>
    <col min="9" max="9" width="13.42578125" customWidth="1"/>
  </cols>
  <sheetData>
    <row r="1" spans="2:9" x14ac:dyDescent="0.25">
      <c r="B1" t="s">
        <v>106</v>
      </c>
    </row>
    <row r="2" spans="2:9" x14ac:dyDescent="0.25">
      <c r="B2" s="107" t="s">
        <v>27</v>
      </c>
      <c r="C2" s="108"/>
      <c r="D2" s="108"/>
      <c r="E2" s="108"/>
      <c r="F2" s="108"/>
      <c r="G2" s="108"/>
      <c r="H2" s="108"/>
    </row>
    <row r="3" spans="2:9" x14ac:dyDescent="0.25">
      <c r="B3" s="108"/>
      <c r="C3" s="108"/>
      <c r="D3" s="108"/>
      <c r="E3" s="108"/>
      <c r="F3" s="108"/>
      <c r="G3" s="108"/>
      <c r="H3" s="108"/>
    </row>
    <row r="4" spans="2:9" ht="7.5" customHeight="1" thickBot="1" x14ac:dyDescent="0.3">
      <c r="B4" s="109"/>
      <c r="C4" s="109"/>
      <c r="D4" s="109"/>
      <c r="E4" s="109"/>
      <c r="F4" s="109"/>
      <c r="G4" s="109"/>
      <c r="H4" s="109"/>
    </row>
    <row r="5" spans="2:9" ht="71.25" customHeight="1" thickBot="1" x14ac:dyDescent="0.3">
      <c r="B5" s="25" t="s">
        <v>37</v>
      </c>
      <c r="C5" s="25" t="s">
        <v>38</v>
      </c>
      <c r="D5" s="26" t="s">
        <v>39</v>
      </c>
      <c r="E5" s="26" t="s">
        <v>40</v>
      </c>
      <c r="F5" s="26" t="s">
        <v>41</v>
      </c>
      <c r="G5" s="27" t="s">
        <v>42</v>
      </c>
      <c r="H5" s="27" t="s">
        <v>43</v>
      </c>
      <c r="I5" s="62" t="s">
        <v>101</v>
      </c>
    </row>
    <row r="6" spans="2:9" x14ac:dyDescent="0.25">
      <c r="B6" s="28" t="s">
        <v>44</v>
      </c>
      <c r="C6" s="29" t="s">
        <v>29</v>
      </c>
      <c r="D6" s="30">
        <v>9876</v>
      </c>
      <c r="E6" s="42">
        <f>D6* $E$18</f>
        <v>1481.3999999999999</v>
      </c>
      <c r="F6" s="31">
        <f t="shared" ref="F6:F16" si="0">D6-E6</f>
        <v>8394.6</v>
      </c>
      <c r="G6" s="32">
        <v>8</v>
      </c>
      <c r="H6" s="59">
        <f t="shared" ref="H6:H16" si="1">F6*G6</f>
        <v>67156.800000000003</v>
      </c>
      <c r="I6" s="63" t="str">
        <f t="shared" ref="I6:I16" si="2">IF(G6&gt;=4,"dovolená","bez dovolené")</f>
        <v>dovolená</v>
      </c>
    </row>
    <row r="7" spans="2:9" x14ac:dyDescent="0.25">
      <c r="B7" s="22" t="s">
        <v>51</v>
      </c>
      <c r="C7" s="1" t="s">
        <v>52</v>
      </c>
      <c r="D7" s="34">
        <v>9843</v>
      </c>
      <c r="E7" s="43">
        <f>D7* $E$18</f>
        <v>1476.45</v>
      </c>
      <c r="F7" s="35">
        <f t="shared" si="0"/>
        <v>8366.5499999999993</v>
      </c>
      <c r="G7" s="36">
        <v>5</v>
      </c>
      <c r="H7" s="60">
        <f t="shared" si="1"/>
        <v>41832.75</v>
      </c>
      <c r="I7" s="64" t="str">
        <f t="shared" si="2"/>
        <v>dovolená</v>
      </c>
    </row>
    <row r="8" spans="2:9" x14ac:dyDescent="0.25">
      <c r="B8" s="22" t="s">
        <v>34</v>
      </c>
      <c r="C8" s="1" t="s">
        <v>55</v>
      </c>
      <c r="D8" s="34">
        <v>8754</v>
      </c>
      <c r="E8" s="43">
        <f>D8* $E$18</f>
        <v>1313.1</v>
      </c>
      <c r="F8" s="35">
        <f t="shared" si="0"/>
        <v>7440.9</v>
      </c>
      <c r="G8" s="36">
        <v>8</v>
      </c>
      <c r="H8" s="60">
        <f t="shared" si="1"/>
        <v>59527.199999999997</v>
      </c>
      <c r="I8" s="64" t="str">
        <f t="shared" si="2"/>
        <v>dovolená</v>
      </c>
    </row>
    <row r="9" spans="2:9" x14ac:dyDescent="0.25">
      <c r="B9" s="22" t="s">
        <v>47</v>
      </c>
      <c r="C9" s="1" t="s">
        <v>48</v>
      </c>
      <c r="D9" s="34">
        <v>8643</v>
      </c>
      <c r="E9" s="43">
        <f>D9* $E$18</f>
        <v>1296.45</v>
      </c>
      <c r="F9" s="35">
        <f t="shared" si="0"/>
        <v>7346.55</v>
      </c>
      <c r="G9" s="36">
        <v>4</v>
      </c>
      <c r="H9" s="60">
        <f t="shared" si="1"/>
        <v>29386.2</v>
      </c>
      <c r="I9" s="64" t="str">
        <f t="shared" si="2"/>
        <v>dovolená</v>
      </c>
    </row>
    <row r="10" spans="2:9" x14ac:dyDescent="0.25">
      <c r="B10" s="22" t="s">
        <v>57</v>
      </c>
      <c r="C10" s="1" t="s">
        <v>58</v>
      </c>
      <c r="D10" s="34">
        <v>7865</v>
      </c>
      <c r="E10" s="43">
        <f>D10*0.15</f>
        <v>1179.75</v>
      </c>
      <c r="F10" s="35">
        <f t="shared" si="0"/>
        <v>6685.25</v>
      </c>
      <c r="G10" s="36">
        <v>9</v>
      </c>
      <c r="H10" s="60">
        <f t="shared" si="1"/>
        <v>60167.25</v>
      </c>
      <c r="I10" s="64" t="str">
        <f t="shared" si="2"/>
        <v>dovolená</v>
      </c>
    </row>
    <row r="11" spans="2:9" x14ac:dyDescent="0.25">
      <c r="B11" s="22" t="s">
        <v>28</v>
      </c>
      <c r="C11" s="1" t="s">
        <v>45</v>
      </c>
      <c r="D11" s="34">
        <v>6789</v>
      </c>
      <c r="E11" s="43">
        <f t="shared" ref="E11:E16" si="3">D11* $E$18</f>
        <v>1018.3499999999999</v>
      </c>
      <c r="F11" s="35">
        <f t="shared" si="0"/>
        <v>5770.65</v>
      </c>
      <c r="G11" s="36">
        <v>9</v>
      </c>
      <c r="H11" s="60">
        <f t="shared" si="1"/>
        <v>51935.85</v>
      </c>
      <c r="I11" s="64" t="str">
        <f t="shared" si="2"/>
        <v>dovolená</v>
      </c>
    </row>
    <row r="12" spans="2:9" x14ac:dyDescent="0.25">
      <c r="B12" s="22" t="s">
        <v>56</v>
      </c>
      <c r="C12" s="1" t="s">
        <v>31</v>
      </c>
      <c r="D12" s="34">
        <v>6754</v>
      </c>
      <c r="E12" s="43">
        <f t="shared" si="3"/>
        <v>1013.0999999999999</v>
      </c>
      <c r="F12" s="35">
        <f t="shared" si="0"/>
        <v>5740.9</v>
      </c>
      <c r="G12" s="36">
        <v>6</v>
      </c>
      <c r="H12" s="60">
        <f t="shared" si="1"/>
        <v>34445.399999999994</v>
      </c>
      <c r="I12" s="64" t="str">
        <f t="shared" si="2"/>
        <v>dovolená</v>
      </c>
    </row>
    <row r="13" spans="2:9" x14ac:dyDescent="0.25">
      <c r="B13" s="22" t="s">
        <v>53</v>
      </c>
      <c r="C13" s="1" t="s">
        <v>32</v>
      </c>
      <c r="D13" s="34">
        <v>4567</v>
      </c>
      <c r="E13" s="43">
        <f t="shared" si="3"/>
        <v>685.05</v>
      </c>
      <c r="F13" s="35">
        <f t="shared" si="0"/>
        <v>3881.95</v>
      </c>
      <c r="G13" s="36">
        <v>6</v>
      </c>
      <c r="H13" s="60">
        <f t="shared" si="1"/>
        <v>23291.699999999997</v>
      </c>
      <c r="I13" s="64" t="str">
        <f t="shared" si="2"/>
        <v>dovolená</v>
      </c>
    </row>
    <row r="14" spans="2:9" x14ac:dyDescent="0.25">
      <c r="B14" s="22" t="s">
        <v>30</v>
      </c>
      <c r="C14" s="1" t="s">
        <v>46</v>
      </c>
      <c r="D14" s="34">
        <v>4556</v>
      </c>
      <c r="E14" s="43">
        <f t="shared" si="3"/>
        <v>683.4</v>
      </c>
      <c r="F14" s="35">
        <f t="shared" si="0"/>
        <v>3872.6</v>
      </c>
      <c r="G14" s="36">
        <v>6</v>
      </c>
      <c r="H14" s="60">
        <f t="shared" si="1"/>
        <v>23235.599999999999</v>
      </c>
      <c r="I14" s="64" t="str">
        <f t="shared" si="2"/>
        <v>dovolená</v>
      </c>
    </row>
    <row r="15" spans="2:9" x14ac:dyDescent="0.25">
      <c r="B15" s="22" t="s">
        <v>49</v>
      </c>
      <c r="C15" s="1" t="s">
        <v>50</v>
      </c>
      <c r="D15" s="34">
        <v>2387</v>
      </c>
      <c r="E15" s="43">
        <f t="shared" si="3"/>
        <v>358.05</v>
      </c>
      <c r="F15" s="35">
        <f t="shared" si="0"/>
        <v>2028.95</v>
      </c>
      <c r="G15" s="36">
        <v>3</v>
      </c>
      <c r="H15" s="60">
        <f t="shared" si="1"/>
        <v>6086.85</v>
      </c>
      <c r="I15" s="64" t="str">
        <f t="shared" si="2"/>
        <v>bez dovolené</v>
      </c>
    </row>
    <row r="16" spans="2:9" ht="15.75" thickBot="1" x14ac:dyDescent="0.3">
      <c r="B16" s="23" t="s">
        <v>33</v>
      </c>
      <c r="C16" s="24" t="s">
        <v>54</v>
      </c>
      <c r="D16" s="38">
        <v>2378</v>
      </c>
      <c r="E16" s="44">
        <f t="shared" si="3"/>
        <v>356.7</v>
      </c>
      <c r="F16" s="39">
        <f t="shared" si="0"/>
        <v>2021.3</v>
      </c>
      <c r="G16" s="40">
        <v>2</v>
      </c>
      <c r="H16" s="61">
        <f t="shared" si="1"/>
        <v>4042.6</v>
      </c>
      <c r="I16" s="65" t="str">
        <f t="shared" si="2"/>
        <v>bez dovolené</v>
      </c>
    </row>
    <row r="17" spans="2:11" ht="15.75" thickBot="1" x14ac:dyDescent="0.3"/>
    <row r="18" spans="2:11" ht="15.75" thickBot="1" x14ac:dyDescent="0.3">
      <c r="D18" s="50" t="s">
        <v>59</v>
      </c>
      <c r="E18" s="51">
        <v>0.15</v>
      </c>
    </row>
    <row r="19" spans="2:11" ht="8.25" customHeight="1" thickBot="1" x14ac:dyDescent="0.3">
      <c r="D19" s="45"/>
      <c r="E19" s="46"/>
    </row>
    <row r="20" spans="2:11" ht="15.75" thickBot="1" x14ac:dyDescent="0.3">
      <c r="B20" s="110" t="s">
        <v>77</v>
      </c>
      <c r="C20" s="111"/>
      <c r="D20" s="111"/>
      <c r="E20" s="112"/>
    </row>
    <row r="21" spans="2:11" x14ac:dyDescent="0.25">
      <c r="B21" s="113" t="s">
        <v>60</v>
      </c>
      <c r="C21" s="114"/>
      <c r="D21" s="114"/>
      <c r="E21" s="49">
        <f>COUNTA(C6:C16)</f>
        <v>11</v>
      </c>
    </row>
    <row r="22" spans="2:11" ht="29.25" customHeight="1" x14ac:dyDescent="0.25">
      <c r="B22" s="115" t="s">
        <v>78</v>
      </c>
      <c r="C22" s="116"/>
      <c r="D22" s="117"/>
      <c r="E22" s="47">
        <f>COUNTIF(D6:D16,"&gt;7000")</f>
        <v>5</v>
      </c>
    </row>
    <row r="23" spans="2:11" x14ac:dyDescent="0.25">
      <c r="B23" s="98" t="s">
        <v>79</v>
      </c>
      <c r="C23" s="99"/>
      <c r="D23" s="99"/>
      <c r="E23" s="37">
        <f>AVERAGE(F6:F16)</f>
        <v>5595.4727272727278</v>
      </c>
    </row>
    <row r="24" spans="2:11" x14ac:dyDescent="0.25">
      <c r="B24" s="98" t="s">
        <v>80</v>
      </c>
      <c r="C24" s="99"/>
      <c r="D24" s="99"/>
      <c r="E24" s="58">
        <f>SUM(E6:E16)</f>
        <v>10861.8</v>
      </c>
    </row>
    <row r="25" spans="2:11" x14ac:dyDescent="0.25">
      <c r="B25" s="104" t="s">
        <v>81</v>
      </c>
      <c r="C25" s="105"/>
      <c r="D25" s="106"/>
      <c r="E25" s="58">
        <f>AVERAGE(E6:E16)</f>
        <v>987.43636363636358</v>
      </c>
    </row>
    <row r="26" spans="2:11" x14ac:dyDescent="0.25">
      <c r="B26" s="100" t="s">
        <v>61</v>
      </c>
      <c r="C26" s="101"/>
      <c r="D26" s="101"/>
      <c r="E26" s="37">
        <f>MAX(H6:H16)</f>
        <v>67156.800000000003</v>
      </c>
    </row>
    <row r="27" spans="2:11" ht="15.75" thickBot="1" x14ac:dyDescent="0.3">
      <c r="B27" s="102" t="s">
        <v>62</v>
      </c>
      <c r="C27" s="103"/>
      <c r="D27" s="103"/>
      <c r="E27" s="41">
        <f>MIN(H6:H16)</f>
        <v>4042.6</v>
      </c>
    </row>
    <row r="29" spans="2:11" x14ac:dyDescent="0.25">
      <c r="B29" s="52" t="s">
        <v>63</v>
      </c>
      <c r="C29" s="52"/>
      <c r="D29" s="52"/>
      <c r="E29" s="52"/>
      <c r="F29" s="52"/>
      <c r="G29" s="52"/>
      <c r="H29" s="52"/>
      <c r="I29" s="52"/>
      <c r="J29" s="52"/>
      <c r="K29" s="52"/>
    </row>
    <row r="30" spans="2:11" x14ac:dyDescent="0.25">
      <c r="B30" s="52" t="s">
        <v>82</v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x14ac:dyDescent="0.25">
      <c r="B31" s="52" t="s">
        <v>83</v>
      </c>
      <c r="C31" s="52"/>
      <c r="D31" s="52"/>
      <c r="E31" s="52"/>
      <c r="F31" s="52"/>
      <c r="G31" s="52"/>
      <c r="H31" s="52"/>
      <c r="I31" s="52"/>
      <c r="J31" s="52"/>
      <c r="K31" s="52"/>
    </row>
    <row r="32" spans="2:11" x14ac:dyDescent="0.25">
      <c r="B32" s="52" t="s">
        <v>84</v>
      </c>
      <c r="C32" s="54"/>
      <c r="D32" s="52"/>
      <c r="E32" s="52"/>
      <c r="F32" s="52"/>
      <c r="G32" s="52"/>
      <c r="H32" s="52"/>
      <c r="I32" s="52"/>
      <c r="J32" s="52"/>
      <c r="K32" s="52"/>
    </row>
    <row r="33" spans="2:11" x14ac:dyDescent="0.25">
      <c r="B33" s="52" t="s">
        <v>85</v>
      </c>
      <c r="C33" s="54"/>
      <c r="D33" s="52"/>
      <c r="E33" s="52"/>
      <c r="F33" s="52"/>
      <c r="G33" s="52"/>
      <c r="H33" s="52"/>
      <c r="I33" s="52"/>
      <c r="J33" s="52"/>
      <c r="K33" s="52"/>
    </row>
    <row r="34" spans="2:11" x14ac:dyDescent="0.25">
      <c r="B34" s="52"/>
      <c r="C34" s="52" t="s">
        <v>86</v>
      </c>
      <c r="D34" s="52"/>
      <c r="E34" s="52"/>
      <c r="F34" s="52"/>
      <c r="G34" s="52"/>
      <c r="H34" s="52"/>
      <c r="I34" s="52"/>
      <c r="J34" s="52"/>
      <c r="K34" s="52"/>
    </row>
    <row r="35" spans="2:11" x14ac:dyDescent="0.25">
      <c r="B35" s="52"/>
      <c r="C35" t="s">
        <v>93</v>
      </c>
      <c r="D35" s="52"/>
      <c r="E35" s="52"/>
      <c r="F35" s="52"/>
      <c r="G35" s="52"/>
      <c r="H35" s="52"/>
      <c r="I35" s="52"/>
      <c r="J35" s="52"/>
      <c r="K35" s="52"/>
    </row>
    <row r="36" spans="2:11" x14ac:dyDescent="0.25">
      <c r="B36" s="52" t="s">
        <v>87</v>
      </c>
      <c r="C36" s="52"/>
      <c r="D36" s="52"/>
      <c r="E36" s="52"/>
      <c r="F36" s="52"/>
      <c r="G36" s="52"/>
      <c r="H36" s="52"/>
      <c r="I36" s="52"/>
      <c r="J36" s="52"/>
      <c r="K36" s="52"/>
    </row>
    <row r="37" spans="2:11" x14ac:dyDescent="0.25">
      <c r="B37" s="52"/>
      <c r="C37" s="52" t="s">
        <v>64</v>
      </c>
      <c r="D37" s="52"/>
      <c r="E37" s="52"/>
      <c r="F37" s="52"/>
      <c r="G37" s="52"/>
      <c r="H37" s="52"/>
      <c r="I37" s="52"/>
      <c r="J37" s="52"/>
      <c r="K37" s="52"/>
    </row>
    <row r="38" spans="2:11" x14ac:dyDescent="0.25">
      <c r="B38" s="52"/>
      <c r="C38" s="52" t="s">
        <v>65</v>
      </c>
      <c r="D38" s="52"/>
      <c r="E38" s="52"/>
      <c r="F38" s="52"/>
      <c r="G38" s="52"/>
      <c r="H38" s="52"/>
      <c r="I38" s="52"/>
      <c r="J38" s="52"/>
      <c r="K38" s="52"/>
    </row>
    <row r="39" spans="2:11" x14ac:dyDescent="0.25">
      <c r="B39" s="52" t="s">
        <v>88</v>
      </c>
      <c r="C39" s="52"/>
      <c r="D39" s="52"/>
      <c r="E39" s="52"/>
      <c r="F39" s="52"/>
      <c r="G39" s="52"/>
      <c r="H39" s="52"/>
      <c r="I39" s="52"/>
      <c r="J39" s="52"/>
      <c r="K39" s="52"/>
    </row>
    <row r="40" spans="2:11" x14ac:dyDescent="0.25">
      <c r="B40" s="52" t="s">
        <v>89</v>
      </c>
      <c r="C40" s="52"/>
      <c r="D40" s="52"/>
      <c r="E40" s="52"/>
      <c r="F40" s="52"/>
      <c r="G40" s="52"/>
      <c r="H40" s="52"/>
      <c r="I40" s="52"/>
      <c r="J40" s="52"/>
      <c r="K40" s="52"/>
    </row>
    <row r="41" spans="2:11" x14ac:dyDescent="0.25">
      <c r="B41" s="53" t="s">
        <v>66</v>
      </c>
      <c r="C41" s="52" t="s">
        <v>67</v>
      </c>
      <c r="D41" t="s">
        <v>94</v>
      </c>
      <c r="E41" s="52"/>
      <c r="F41" s="52"/>
      <c r="G41" s="52"/>
      <c r="H41" s="52"/>
      <c r="I41" s="52"/>
      <c r="K41" s="52"/>
    </row>
    <row r="42" spans="2:11" x14ac:dyDescent="0.25">
      <c r="B42" s="53" t="s">
        <v>68</v>
      </c>
      <c r="C42" s="52" t="s">
        <v>69</v>
      </c>
      <c r="D42" s="52" t="s">
        <v>70</v>
      </c>
      <c r="E42" s="52"/>
      <c r="F42" s="52"/>
      <c r="G42" s="52"/>
      <c r="H42" s="52"/>
      <c r="I42" s="52"/>
      <c r="K42" s="52"/>
    </row>
    <row r="43" spans="2:11" x14ac:dyDescent="0.25">
      <c r="B43" s="53" t="s">
        <v>71</v>
      </c>
      <c r="C43" s="52" t="s">
        <v>72</v>
      </c>
      <c r="D43" s="52" t="s">
        <v>90</v>
      </c>
      <c r="E43" s="52"/>
      <c r="F43" s="52"/>
      <c r="G43" s="52"/>
      <c r="H43" s="52"/>
      <c r="I43" s="52"/>
      <c r="K43" s="52"/>
    </row>
    <row r="44" spans="2:11" x14ac:dyDescent="0.25">
      <c r="B44" s="53"/>
      <c r="C44" s="52"/>
      <c r="D44" s="52" t="s">
        <v>91</v>
      </c>
      <c r="E44" s="52"/>
      <c r="F44" s="52"/>
      <c r="G44" s="52"/>
      <c r="H44" s="52"/>
      <c r="I44" s="52"/>
      <c r="K44" s="52"/>
    </row>
    <row r="45" spans="2:11" x14ac:dyDescent="0.25">
      <c r="B45" s="53" t="s">
        <v>73</v>
      </c>
      <c r="C45" s="52" t="s">
        <v>74</v>
      </c>
      <c r="D45" s="52" t="s">
        <v>92</v>
      </c>
      <c r="E45" s="52"/>
      <c r="F45" s="52"/>
      <c r="G45" s="52"/>
      <c r="H45" s="52"/>
      <c r="I45" s="52"/>
      <c r="K45" s="52"/>
    </row>
    <row r="46" spans="2:11" x14ac:dyDescent="0.25">
      <c r="B46" s="53" t="s">
        <v>75</v>
      </c>
      <c r="C46" s="54" t="s">
        <v>76</v>
      </c>
      <c r="D46" s="54" t="s">
        <v>95</v>
      </c>
      <c r="E46" s="52"/>
      <c r="F46" s="52"/>
      <c r="G46" s="52"/>
      <c r="H46" s="52"/>
      <c r="I46" s="52"/>
      <c r="K46" s="52"/>
    </row>
    <row r="47" spans="2:11" x14ac:dyDescent="0.25">
      <c r="B47" s="52"/>
      <c r="C47" s="52"/>
      <c r="D47" t="s">
        <v>96</v>
      </c>
      <c r="E47" s="52"/>
      <c r="F47" s="52"/>
      <c r="G47" s="52"/>
      <c r="H47" s="52"/>
      <c r="I47" s="52"/>
      <c r="K47" s="52"/>
    </row>
    <row r="48" spans="2:11" x14ac:dyDescent="0.25">
      <c r="B48" s="53"/>
      <c r="C48" s="52"/>
      <c r="D48" s="54"/>
      <c r="E48" s="52"/>
      <c r="F48" s="52"/>
      <c r="G48" s="52"/>
      <c r="H48" s="52"/>
      <c r="I48" s="52"/>
      <c r="K48" s="52"/>
    </row>
    <row r="49" spans="2:11" x14ac:dyDescent="0.25">
      <c r="B49" s="52"/>
      <c r="C49" s="53"/>
      <c r="D49" s="52"/>
      <c r="E49" s="54"/>
      <c r="F49" s="52"/>
      <c r="G49" s="52"/>
      <c r="H49" s="52"/>
      <c r="I49" s="52"/>
      <c r="J49" s="52"/>
      <c r="K49" s="52"/>
    </row>
    <row r="50" spans="2:11" x14ac:dyDescent="0.25">
      <c r="B50" s="52"/>
      <c r="C50" s="52"/>
      <c r="D50" s="52"/>
      <c r="E50" s="52"/>
      <c r="F50" s="52"/>
      <c r="G50" s="52"/>
      <c r="H50" s="52"/>
      <c r="I50" s="52"/>
      <c r="J50" s="52"/>
      <c r="K50" s="52"/>
    </row>
  </sheetData>
  <sortState ref="B5:I15">
    <sortCondition descending="1" ref="D5:D15"/>
  </sortState>
  <mergeCells count="9">
    <mergeCell ref="B25:D25"/>
    <mergeCell ref="B26:D26"/>
    <mergeCell ref="B27:D27"/>
    <mergeCell ref="B2:H4"/>
    <mergeCell ref="B20:E20"/>
    <mergeCell ref="B21:D21"/>
    <mergeCell ref="B22:D22"/>
    <mergeCell ref="B23:D23"/>
    <mergeCell ref="B24:D24"/>
  </mergeCells>
  <conditionalFormatting sqref="I6:I16">
    <cfRule type="cellIs" dxfId="7" priority="1" operator="equal">
      <formula>"bez dovolené"</formula>
    </cfRule>
    <cfRule type="cellIs" dxfId="6" priority="2" operator="equal">
      <formula>"dovolená"</formula>
    </cfRule>
  </conditionalFormatting>
  <pageMargins left="0.25" right="0.25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</sheetPr>
  <dimension ref="B1:K50"/>
  <sheetViews>
    <sheetView workbookViewId="0">
      <selection activeCell="B1" sqref="B1"/>
    </sheetView>
  </sheetViews>
  <sheetFormatPr defaultRowHeight="15" x14ac:dyDescent="0.25"/>
  <cols>
    <col min="1" max="1" width="2.28515625" customWidth="1"/>
    <col min="3" max="3" width="11.7109375" customWidth="1"/>
    <col min="4" max="4" width="10.85546875" customWidth="1"/>
    <col min="5" max="5" width="12.42578125" customWidth="1"/>
    <col min="7" max="7" width="15.28515625" customWidth="1"/>
    <col min="8" max="8" width="10.28515625" bestFit="1" customWidth="1"/>
    <col min="9" max="9" width="13.42578125" customWidth="1"/>
  </cols>
  <sheetData>
    <row r="1" spans="2:9" x14ac:dyDescent="0.25">
      <c r="B1" t="s">
        <v>107</v>
      </c>
    </row>
    <row r="2" spans="2:9" x14ac:dyDescent="0.25">
      <c r="B2" s="107" t="s">
        <v>27</v>
      </c>
      <c r="C2" s="108"/>
      <c r="D2" s="108"/>
      <c r="E2" s="108"/>
      <c r="F2" s="108"/>
      <c r="G2" s="108"/>
      <c r="H2" s="108"/>
    </row>
    <row r="3" spans="2:9" x14ac:dyDescent="0.25">
      <c r="B3" s="108"/>
      <c r="C3" s="108"/>
      <c r="D3" s="108"/>
      <c r="E3" s="108"/>
      <c r="F3" s="108"/>
      <c r="G3" s="108"/>
      <c r="H3" s="108"/>
    </row>
    <row r="4" spans="2:9" ht="7.5" customHeight="1" thickBot="1" x14ac:dyDescent="0.3">
      <c r="B4" s="109"/>
      <c r="C4" s="109"/>
      <c r="D4" s="109"/>
      <c r="E4" s="109"/>
      <c r="F4" s="109"/>
      <c r="G4" s="109"/>
      <c r="H4" s="109"/>
    </row>
    <row r="5" spans="2:9" ht="71.25" customHeight="1" thickBot="1" x14ac:dyDescent="0.3">
      <c r="B5" s="25" t="s">
        <v>37</v>
      </c>
      <c r="C5" s="25" t="s">
        <v>38</v>
      </c>
      <c r="D5" s="26" t="s">
        <v>39</v>
      </c>
      <c r="E5" s="26" t="s">
        <v>40</v>
      </c>
      <c r="F5" s="26" t="s">
        <v>41</v>
      </c>
      <c r="G5" s="27" t="s">
        <v>42</v>
      </c>
      <c r="H5" s="27" t="s">
        <v>43</v>
      </c>
      <c r="I5" s="62" t="s">
        <v>101</v>
      </c>
    </row>
    <row r="6" spans="2:9" x14ac:dyDescent="0.25">
      <c r="B6" s="28" t="s">
        <v>44</v>
      </c>
      <c r="C6" s="29" t="s">
        <v>29</v>
      </c>
      <c r="D6" s="30">
        <v>9876</v>
      </c>
      <c r="E6" s="42">
        <f>D6* $E$18</f>
        <v>1481.3999999999999</v>
      </c>
      <c r="F6" s="31">
        <f>D6-E6</f>
        <v>8394.6</v>
      </c>
      <c r="G6" s="32">
        <v>8</v>
      </c>
      <c r="H6" s="59">
        <f>F6*G6</f>
        <v>67156.800000000003</v>
      </c>
      <c r="I6" s="63" t="str">
        <f>IF(G6&gt;=4,"dovolená","bez dovolené")</f>
        <v>dovolená</v>
      </c>
    </row>
    <row r="7" spans="2:9" x14ac:dyDescent="0.25">
      <c r="B7" s="22" t="s">
        <v>28</v>
      </c>
      <c r="C7" s="1" t="s">
        <v>45</v>
      </c>
      <c r="D7" s="34">
        <v>6789</v>
      </c>
      <c r="E7" s="43">
        <f t="shared" ref="E7:E15" si="0">D7* $E$18</f>
        <v>1018.3499999999999</v>
      </c>
      <c r="F7" s="35">
        <f t="shared" ref="F7:F16" si="1">D7-E7</f>
        <v>5770.65</v>
      </c>
      <c r="G7" s="36">
        <v>9</v>
      </c>
      <c r="H7" s="60">
        <f t="shared" ref="H7:H16" si="2">F7*G7</f>
        <v>51935.85</v>
      </c>
      <c r="I7" s="64" t="str">
        <f t="shared" ref="I7:I16" si="3">IF(G7&gt;=4,"dovolená","bez dovolené")</f>
        <v>dovolená</v>
      </c>
    </row>
    <row r="8" spans="2:9" hidden="1" x14ac:dyDescent="0.25">
      <c r="B8" s="22" t="s">
        <v>30</v>
      </c>
      <c r="C8" s="1" t="s">
        <v>46</v>
      </c>
      <c r="D8" s="34">
        <v>4556</v>
      </c>
      <c r="E8" s="43">
        <f t="shared" si="0"/>
        <v>683.4</v>
      </c>
      <c r="F8" s="35">
        <f t="shared" si="1"/>
        <v>3872.6</v>
      </c>
      <c r="G8" s="36">
        <v>6</v>
      </c>
      <c r="H8" s="60">
        <f t="shared" si="2"/>
        <v>23235.599999999999</v>
      </c>
      <c r="I8" s="64" t="str">
        <f t="shared" si="3"/>
        <v>dovolená</v>
      </c>
    </row>
    <row r="9" spans="2:9" hidden="1" x14ac:dyDescent="0.25">
      <c r="B9" s="22" t="s">
        <v>47</v>
      </c>
      <c r="C9" s="1" t="s">
        <v>48</v>
      </c>
      <c r="D9" s="34">
        <v>8643</v>
      </c>
      <c r="E9" s="43">
        <f t="shared" si="0"/>
        <v>1296.45</v>
      </c>
      <c r="F9" s="35">
        <f t="shared" si="1"/>
        <v>7346.55</v>
      </c>
      <c r="G9" s="36">
        <v>4</v>
      </c>
      <c r="H9" s="60">
        <f t="shared" si="2"/>
        <v>29386.2</v>
      </c>
      <c r="I9" s="64" t="str">
        <f t="shared" si="3"/>
        <v>dovolená</v>
      </c>
    </row>
    <row r="10" spans="2:9" hidden="1" x14ac:dyDescent="0.25">
      <c r="B10" s="22" t="s">
        <v>49</v>
      </c>
      <c r="C10" s="1" t="s">
        <v>50</v>
      </c>
      <c r="D10" s="34">
        <v>2387</v>
      </c>
      <c r="E10" s="43">
        <f t="shared" si="0"/>
        <v>358.05</v>
      </c>
      <c r="F10" s="35">
        <f t="shared" si="1"/>
        <v>2028.95</v>
      </c>
      <c r="G10" s="36">
        <v>3</v>
      </c>
      <c r="H10" s="60">
        <f t="shared" si="2"/>
        <v>6086.85</v>
      </c>
      <c r="I10" s="64" t="str">
        <f t="shared" si="3"/>
        <v>bez dovolené</v>
      </c>
    </row>
    <row r="11" spans="2:9" hidden="1" x14ac:dyDescent="0.25">
      <c r="B11" s="22" t="s">
        <v>51</v>
      </c>
      <c r="C11" s="1" t="s">
        <v>52</v>
      </c>
      <c r="D11" s="34">
        <v>9843</v>
      </c>
      <c r="E11" s="43">
        <f t="shared" si="0"/>
        <v>1476.45</v>
      </c>
      <c r="F11" s="35">
        <f t="shared" si="1"/>
        <v>8366.5499999999993</v>
      </c>
      <c r="G11" s="36">
        <v>5</v>
      </c>
      <c r="H11" s="60">
        <f t="shared" si="2"/>
        <v>41832.75</v>
      </c>
      <c r="I11" s="64" t="str">
        <f t="shared" si="3"/>
        <v>dovolená</v>
      </c>
    </row>
    <row r="12" spans="2:9" hidden="1" x14ac:dyDescent="0.25">
      <c r="B12" s="22" t="s">
        <v>53</v>
      </c>
      <c r="C12" s="1" t="s">
        <v>32</v>
      </c>
      <c r="D12" s="34">
        <v>4567</v>
      </c>
      <c r="E12" s="43">
        <f t="shared" si="0"/>
        <v>685.05</v>
      </c>
      <c r="F12" s="35">
        <f t="shared" si="1"/>
        <v>3881.95</v>
      </c>
      <c r="G12" s="36">
        <v>6</v>
      </c>
      <c r="H12" s="60">
        <f t="shared" si="2"/>
        <v>23291.699999999997</v>
      </c>
      <c r="I12" s="64" t="str">
        <f t="shared" si="3"/>
        <v>dovolená</v>
      </c>
    </row>
    <row r="13" spans="2:9" hidden="1" x14ac:dyDescent="0.25">
      <c r="B13" s="22" t="s">
        <v>33</v>
      </c>
      <c r="C13" s="1" t="s">
        <v>54</v>
      </c>
      <c r="D13" s="34">
        <v>2378</v>
      </c>
      <c r="E13" s="43">
        <f t="shared" si="0"/>
        <v>356.7</v>
      </c>
      <c r="F13" s="35">
        <f t="shared" si="1"/>
        <v>2021.3</v>
      </c>
      <c r="G13" s="36">
        <v>2</v>
      </c>
      <c r="H13" s="60">
        <f t="shared" si="2"/>
        <v>4042.6</v>
      </c>
      <c r="I13" s="64" t="str">
        <f t="shared" si="3"/>
        <v>bez dovolené</v>
      </c>
    </row>
    <row r="14" spans="2:9" x14ac:dyDescent="0.25">
      <c r="B14" s="22" t="s">
        <v>34</v>
      </c>
      <c r="C14" s="1" t="s">
        <v>55</v>
      </c>
      <c r="D14" s="34">
        <v>8754</v>
      </c>
      <c r="E14" s="43">
        <f t="shared" si="0"/>
        <v>1313.1</v>
      </c>
      <c r="F14" s="35">
        <f t="shared" si="1"/>
        <v>7440.9</v>
      </c>
      <c r="G14" s="36">
        <v>8</v>
      </c>
      <c r="H14" s="60">
        <f t="shared" si="2"/>
        <v>59527.199999999997</v>
      </c>
      <c r="I14" s="64" t="str">
        <f t="shared" si="3"/>
        <v>dovolená</v>
      </c>
    </row>
    <row r="15" spans="2:9" hidden="1" x14ac:dyDescent="0.25">
      <c r="B15" s="22" t="s">
        <v>56</v>
      </c>
      <c r="C15" s="1" t="s">
        <v>31</v>
      </c>
      <c r="D15" s="34">
        <v>6754</v>
      </c>
      <c r="E15" s="43">
        <f t="shared" si="0"/>
        <v>1013.0999999999999</v>
      </c>
      <c r="F15" s="35">
        <f t="shared" si="1"/>
        <v>5740.9</v>
      </c>
      <c r="G15" s="36">
        <v>6</v>
      </c>
      <c r="H15" s="60">
        <f t="shared" si="2"/>
        <v>34445.399999999994</v>
      </c>
      <c r="I15" s="64" t="str">
        <f t="shared" si="3"/>
        <v>dovolená</v>
      </c>
    </row>
    <row r="16" spans="2:9" ht="15.75" thickBot="1" x14ac:dyDescent="0.3">
      <c r="B16" s="23" t="s">
        <v>57</v>
      </c>
      <c r="C16" s="24" t="s">
        <v>58</v>
      </c>
      <c r="D16" s="38">
        <v>7865</v>
      </c>
      <c r="E16" s="44">
        <f t="shared" ref="E16" si="4">D16*0.15</f>
        <v>1179.75</v>
      </c>
      <c r="F16" s="39">
        <f t="shared" si="1"/>
        <v>6685.25</v>
      </c>
      <c r="G16" s="40">
        <v>9</v>
      </c>
      <c r="H16" s="61">
        <f t="shared" si="2"/>
        <v>60167.25</v>
      </c>
      <c r="I16" s="65" t="str">
        <f t="shared" si="3"/>
        <v>dovolená</v>
      </c>
    </row>
    <row r="17" spans="2:11" ht="15.75" thickBot="1" x14ac:dyDescent="0.3"/>
    <row r="18" spans="2:11" ht="15.75" thickBot="1" x14ac:dyDescent="0.3">
      <c r="D18" s="50" t="s">
        <v>59</v>
      </c>
      <c r="E18" s="51">
        <v>0.15</v>
      </c>
    </row>
    <row r="19" spans="2:11" ht="8.25" customHeight="1" thickBot="1" x14ac:dyDescent="0.3">
      <c r="D19" s="45"/>
      <c r="E19" s="46"/>
    </row>
    <row r="20" spans="2:11" ht="15.75" thickBot="1" x14ac:dyDescent="0.3">
      <c r="B20" s="110" t="s">
        <v>77</v>
      </c>
      <c r="C20" s="111"/>
      <c r="D20" s="111"/>
      <c r="E20" s="112"/>
    </row>
    <row r="21" spans="2:11" x14ac:dyDescent="0.25">
      <c r="B21" s="113" t="s">
        <v>60</v>
      </c>
      <c r="C21" s="114"/>
      <c r="D21" s="114"/>
      <c r="E21" s="49">
        <f>COUNTA(C6:C16)</f>
        <v>11</v>
      </c>
    </row>
    <row r="22" spans="2:11" ht="29.25" customHeight="1" x14ac:dyDescent="0.25">
      <c r="B22" s="115" t="s">
        <v>78</v>
      </c>
      <c r="C22" s="116"/>
      <c r="D22" s="117"/>
      <c r="E22" s="47">
        <f>COUNTIF(D6:D16,"&gt;7000")</f>
        <v>5</v>
      </c>
    </row>
    <row r="23" spans="2:11" x14ac:dyDescent="0.25">
      <c r="B23" s="98" t="s">
        <v>79</v>
      </c>
      <c r="C23" s="99"/>
      <c r="D23" s="99"/>
      <c r="E23" s="37">
        <f>AVERAGE(F6:F16)</f>
        <v>5595.4727272727268</v>
      </c>
    </row>
    <row r="24" spans="2:11" x14ac:dyDescent="0.25">
      <c r="B24" s="98" t="s">
        <v>80</v>
      </c>
      <c r="C24" s="99"/>
      <c r="D24" s="99"/>
      <c r="E24" s="58">
        <f>SUM(E6:E16)</f>
        <v>10861.800000000001</v>
      </c>
    </row>
    <row r="25" spans="2:11" x14ac:dyDescent="0.25">
      <c r="B25" s="104" t="s">
        <v>81</v>
      </c>
      <c r="C25" s="105"/>
      <c r="D25" s="106"/>
      <c r="E25" s="58">
        <f>AVERAGE(E6:E16)</f>
        <v>987.43636363636369</v>
      </c>
    </row>
    <row r="26" spans="2:11" x14ac:dyDescent="0.25">
      <c r="B26" s="100" t="s">
        <v>61</v>
      </c>
      <c r="C26" s="101"/>
      <c r="D26" s="101"/>
      <c r="E26" s="37">
        <f>MAX(H6:H16)</f>
        <v>67156.800000000003</v>
      </c>
    </row>
    <row r="27" spans="2:11" ht="15.75" thickBot="1" x14ac:dyDescent="0.3">
      <c r="B27" s="102" t="s">
        <v>62</v>
      </c>
      <c r="C27" s="103"/>
      <c r="D27" s="103"/>
      <c r="E27" s="41">
        <f>MIN(H6:H16)</f>
        <v>4042.6</v>
      </c>
    </row>
    <row r="29" spans="2:11" x14ac:dyDescent="0.25">
      <c r="B29" s="52" t="s">
        <v>63</v>
      </c>
      <c r="C29" s="52"/>
      <c r="D29" s="52"/>
      <c r="E29" s="52"/>
      <c r="F29" s="52"/>
      <c r="G29" s="52"/>
      <c r="H29" s="52"/>
      <c r="I29" s="52"/>
      <c r="J29" s="52"/>
      <c r="K29" s="52"/>
    </row>
    <row r="30" spans="2:11" x14ac:dyDescent="0.25">
      <c r="B30" s="52" t="s">
        <v>82</v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x14ac:dyDescent="0.25">
      <c r="B31" s="52" t="s">
        <v>83</v>
      </c>
      <c r="C31" s="52"/>
      <c r="D31" s="52"/>
      <c r="E31" s="52"/>
      <c r="F31" s="52"/>
      <c r="G31" s="52"/>
      <c r="H31" s="52"/>
      <c r="I31" s="52"/>
      <c r="J31" s="52"/>
      <c r="K31" s="52"/>
    </row>
    <row r="32" spans="2:11" x14ac:dyDescent="0.25">
      <c r="B32" s="52" t="s">
        <v>84</v>
      </c>
      <c r="C32" s="54"/>
      <c r="D32" s="52"/>
      <c r="E32" s="52"/>
      <c r="F32" s="52"/>
      <c r="G32" s="52"/>
      <c r="H32" s="52"/>
      <c r="I32" s="52"/>
      <c r="J32" s="52"/>
      <c r="K32" s="52"/>
    </row>
    <row r="33" spans="2:11" x14ac:dyDescent="0.25">
      <c r="B33" s="52" t="s">
        <v>85</v>
      </c>
      <c r="C33" s="54"/>
      <c r="D33" s="52"/>
      <c r="E33" s="52"/>
      <c r="F33" s="52"/>
      <c r="G33" s="52"/>
      <c r="H33" s="52"/>
      <c r="I33" s="52"/>
      <c r="J33" s="52"/>
      <c r="K33" s="52"/>
    </row>
    <row r="34" spans="2:11" x14ac:dyDescent="0.25">
      <c r="B34" s="52"/>
      <c r="C34" s="52" t="s">
        <v>86</v>
      </c>
      <c r="D34" s="52"/>
      <c r="E34" s="52"/>
      <c r="F34" s="52"/>
      <c r="G34" s="52"/>
      <c r="H34" s="52"/>
      <c r="I34" s="52"/>
      <c r="J34" s="52"/>
      <c r="K34" s="52"/>
    </row>
    <row r="35" spans="2:11" x14ac:dyDescent="0.25">
      <c r="B35" s="52"/>
      <c r="C35" t="s">
        <v>93</v>
      </c>
      <c r="D35" s="52"/>
      <c r="E35" s="52"/>
      <c r="F35" s="52"/>
      <c r="G35" s="52"/>
      <c r="H35" s="52"/>
      <c r="I35" s="52"/>
      <c r="J35" s="52"/>
      <c r="K35" s="52"/>
    </row>
    <row r="36" spans="2:11" x14ac:dyDescent="0.25">
      <c r="B36" s="52" t="s">
        <v>87</v>
      </c>
      <c r="C36" s="52"/>
      <c r="D36" s="52"/>
      <c r="E36" s="52"/>
      <c r="F36" s="52"/>
      <c r="G36" s="52"/>
      <c r="H36" s="52"/>
      <c r="I36" s="52"/>
      <c r="J36" s="52"/>
      <c r="K36" s="52"/>
    </row>
    <row r="37" spans="2:11" x14ac:dyDescent="0.25">
      <c r="B37" s="52"/>
      <c r="C37" s="52" t="s">
        <v>64</v>
      </c>
      <c r="D37" s="52"/>
      <c r="E37" s="52"/>
      <c r="F37" s="52"/>
      <c r="G37" s="52"/>
      <c r="H37" s="52"/>
      <c r="I37" s="52"/>
      <c r="J37" s="52"/>
      <c r="K37" s="52"/>
    </row>
    <row r="38" spans="2:11" x14ac:dyDescent="0.25">
      <c r="B38" s="52"/>
      <c r="C38" s="52" t="s">
        <v>65</v>
      </c>
      <c r="D38" s="52"/>
      <c r="E38" s="52"/>
      <c r="F38" s="52"/>
      <c r="G38" s="52"/>
      <c r="H38" s="52"/>
      <c r="I38" s="52"/>
      <c r="J38" s="52"/>
      <c r="K38" s="52"/>
    </row>
    <row r="39" spans="2:11" x14ac:dyDescent="0.25">
      <c r="B39" s="52" t="s">
        <v>88</v>
      </c>
      <c r="C39" s="52"/>
      <c r="D39" s="52"/>
      <c r="E39" s="52"/>
      <c r="F39" s="52"/>
      <c r="G39" s="52"/>
      <c r="H39" s="52"/>
      <c r="I39" s="52"/>
      <c r="J39" s="52"/>
      <c r="K39" s="52"/>
    </row>
    <row r="40" spans="2:11" x14ac:dyDescent="0.25">
      <c r="B40" s="52" t="s">
        <v>89</v>
      </c>
      <c r="C40" s="52"/>
      <c r="D40" s="52"/>
      <c r="E40" s="52"/>
      <c r="F40" s="52"/>
      <c r="G40" s="52"/>
      <c r="H40" s="52"/>
      <c r="I40" s="52"/>
      <c r="J40" s="52"/>
      <c r="K40" s="52"/>
    </row>
    <row r="41" spans="2:11" x14ac:dyDescent="0.25">
      <c r="B41" s="53" t="s">
        <v>66</v>
      </c>
      <c r="C41" s="52" t="s">
        <v>67</v>
      </c>
      <c r="D41" t="s">
        <v>94</v>
      </c>
      <c r="E41" s="52"/>
      <c r="F41" s="52"/>
      <c r="G41" s="52"/>
      <c r="H41" s="52"/>
      <c r="I41" s="52"/>
      <c r="K41" s="52"/>
    </row>
    <row r="42" spans="2:11" x14ac:dyDescent="0.25">
      <c r="B42" s="53" t="s">
        <v>68</v>
      </c>
      <c r="C42" s="52" t="s">
        <v>69</v>
      </c>
      <c r="D42" s="52" t="s">
        <v>70</v>
      </c>
      <c r="E42" s="52"/>
      <c r="F42" s="52"/>
      <c r="G42" s="52"/>
      <c r="H42" s="52"/>
      <c r="I42" s="52"/>
      <c r="K42" s="52"/>
    </row>
    <row r="43" spans="2:11" x14ac:dyDescent="0.25">
      <c r="B43" s="53" t="s">
        <v>71</v>
      </c>
      <c r="C43" s="52" t="s">
        <v>72</v>
      </c>
      <c r="D43" s="52" t="s">
        <v>90</v>
      </c>
      <c r="E43" s="52"/>
      <c r="F43" s="52"/>
      <c r="G43" s="52"/>
      <c r="H43" s="52"/>
      <c r="I43" s="52"/>
      <c r="K43" s="52"/>
    </row>
    <row r="44" spans="2:11" x14ac:dyDescent="0.25">
      <c r="B44" s="53"/>
      <c r="C44" s="52"/>
      <c r="D44" s="52" t="s">
        <v>91</v>
      </c>
      <c r="E44" s="52"/>
      <c r="F44" s="52"/>
      <c r="G44" s="52"/>
      <c r="H44" s="52"/>
      <c r="I44" s="52"/>
      <c r="K44" s="52"/>
    </row>
    <row r="45" spans="2:11" x14ac:dyDescent="0.25">
      <c r="B45" s="53" t="s">
        <v>73</v>
      </c>
      <c r="C45" s="52" t="s">
        <v>74</v>
      </c>
      <c r="D45" s="52" t="s">
        <v>92</v>
      </c>
      <c r="E45" s="52"/>
      <c r="F45" s="52"/>
      <c r="G45" s="52"/>
      <c r="H45" s="52"/>
      <c r="I45" s="52"/>
      <c r="K45" s="52"/>
    </row>
    <row r="46" spans="2:11" x14ac:dyDescent="0.25">
      <c r="B46" s="53" t="s">
        <v>75</v>
      </c>
      <c r="C46" s="54" t="s">
        <v>76</v>
      </c>
      <c r="D46" s="54" t="s">
        <v>95</v>
      </c>
      <c r="E46" s="52"/>
      <c r="F46" s="52"/>
      <c r="G46" s="52"/>
      <c r="H46" s="52"/>
      <c r="I46" s="52"/>
      <c r="K46" s="52"/>
    </row>
    <row r="47" spans="2:11" x14ac:dyDescent="0.25">
      <c r="B47" s="52"/>
      <c r="C47" s="52"/>
      <c r="D47" t="s">
        <v>96</v>
      </c>
      <c r="E47" s="52"/>
      <c r="F47" s="52"/>
      <c r="G47" s="52"/>
      <c r="H47" s="52"/>
      <c r="I47" s="52"/>
      <c r="K47" s="52"/>
    </row>
    <row r="48" spans="2:11" x14ac:dyDescent="0.25">
      <c r="B48" s="53"/>
      <c r="C48" s="52"/>
      <c r="D48" s="54"/>
      <c r="E48" s="52"/>
      <c r="F48" s="52"/>
      <c r="G48" s="52"/>
      <c r="H48" s="52"/>
      <c r="I48" s="52"/>
      <c r="K48" s="52"/>
    </row>
    <row r="49" spans="2:11" x14ac:dyDescent="0.25">
      <c r="B49" s="52"/>
      <c r="C49" s="53"/>
      <c r="D49" s="52"/>
      <c r="E49" s="54"/>
      <c r="F49" s="52"/>
      <c r="G49" s="52"/>
      <c r="H49" s="52"/>
      <c r="I49" s="52"/>
      <c r="J49" s="52"/>
      <c r="K49" s="52"/>
    </row>
    <row r="50" spans="2:11" x14ac:dyDescent="0.25">
      <c r="B50" s="52"/>
      <c r="C50" s="52"/>
      <c r="D50" s="52"/>
      <c r="E50" s="52"/>
      <c r="F50" s="52"/>
      <c r="G50" s="52"/>
      <c r="H50" s="52"/>
      <c r="I50" s="52"/>
      <c r="J50" s="52"/>
      <c r="K50" s="52"/>
    </row>
  </sheetData>
  <autoFilter ref="B5:I16">
    <filterColumn colId="2">
      <customFilters>
        <customFilter operator="greaterThan" val="6000"/>
      </customFilters>
    </filterColumn>
    <filterColumn colId="5">
      <customFilters>
        <customFilter operator="greaterThan" val="6"/>
      </customFilters>
    </filterColumn>
  </autoFilter>
  <mergeCells count="9">
    <mergeCell ref="B25:D25"/>
    <mergeCell ref="B26:D26"/>
    <mergeCell ref="B27:D27"/>
    <mergeCell ref="B2:H4"/>
    <mergeCell ref="B20:E20"/>
    <mergeCell ref="B21:D21"/>
    <mergeCell ref="B22:D22"/>
    <mergeCell ref="B23:D23"/>
    <mergeCell ref="B24:D24"/>
  </mergeCells>
  <conditionalFormatting sqref="I6:I16">
    <cfRule type="cellIs" dxfId="5" priority="1" operator="equal">
      <formula>"bez dovolené"</formula>
    </cfRule>
    <cfRule type="cellIs" dxfId="4" priority="2" operator="equal">
      <formula>"dovolená"</formula>
    </cfRule>
  </conditionalFormatting>
  <pageMargins left="0.25" right="0.25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50"/>
  <sheetViews>
    <sheetView workbookViewId="0">
      <pane ySplit="5" topLeftCell="A6" activePane="bottomLeft" state="frozen"/>
      <selection pane="bottomLeft" activeCell="B1" sqref="B1"/>
    </sheetView>
  </sheetViews>
  <sheetFormatPr defaultRowHeight="15" x14ac:dyDescent="0.25"/>
  <cols>
    <col min="1" max="1" width="2.28515625" customWidth="1"/>
    <col min="3" max="3" width="11.7109375" customWidth="1"/>
    <col min="4" max="4" width="10.85546875" customWidth="1"/>
    <col min="5" max="5" width="12.42578125" customWidth="1"/>
    <col min="7" max="7" width="15.28515625" customWidth="1"/>
    <col min="8" max="8" width="10.28515625" bestFit="1" customWidth="1"/>
    <col min="9" max="9" width="13.42578125" customWidth="1"/>
  </cols>
  <sheetData>
    <row r="1" spans="2:9" x14ac:dyDescent="0.25">
      <c r="B1" t="s">
        <v>108</v>
      </c>
    </row>
    <row r="2" spans="2:9" x14ac:dyDescent="0.25">
      <c r="B2" s="107" t="s">
        <v>27</v>
      </c>
      <c r="C2" s="108"/>
      <c r="D2" s="108"/>
      <c r="E2" s="108"/>
      <c r="F2" s="108"/>
      <c r="G2" s="108"/>
      <c r="H2" s="108"/>
    </row>
    <row r="3" spans="2:9" x14ac:dyDescent="0.25">
      <c r="B3" s="108"/>
      <c r="C3" s="108"/>
      <c r="D3" s="108"/>
      <c r="E3" s="108"/>
      <c r="F3" s="108"/>
      <c r="G3" s="108"/>
      <c r="H3" s="108"/>
    </row>
    <row r="4" spans="2:9" ht="7.5" customHeight="1" thickBot="1" x14ac:dyDescent="0.3">
      <c r="B4" s="109"/>
      <c r="C4" s="109"/>
      <c r="D4" s="109"/>
      <c r="E4" s="109"/>
      <c r="F4" s="109"/>
      <c r="G4" s="109"/>
      <c r="H4" s="109"/>
    </row>
    <row r="5" spans="2:9" ht="71.25" customHeight="1" thickBot="1" x14ac:dyDescent="0.3">
      <c r="B5" s="25" t="s">
        <v>37</v>
      </c>
      <c r="C5" s="25" t="s">
        <v>38</v>
      </c>
      <c r="D5" s="26" t="s">
        <v>39</v>
      </c>
      <c r="E5" s="26" t="s">
        <v>40</v>
      </c>
      <c r="F5" s="26" t="s">
        <v>41</v>
      </c>
      <c r="G5" s="27" t="s">
        <v>42</v>
      </c>
      <c r="H5" s="27" t="s">
        <v>43</v>
      </c>
      <c r="I5" s="62" t="s">
        <v>101</v>
      </c>
    </row>
    <row r="6" spans="2:9" x14ac:dyDescent="0.25">
      <c r="B6" s="28" t="s">
        <v>44</v>
      </c>
      <c r="C6" s="29" t="s">
        <v>29</v>
      </c>
      <c r="D6" s="30">
        <v>9876</v>
      </c>
      <c r="E6" s="42">
        <f>D6* $E$18</f>
        <v>1481.3999999999999</v>
      </c>
      <c r="F6" s="31">
        <f>D6-E6</f>
        <v>8394.6</v>
      </c>
      <c r="G6" s="32">
        <v>8</v>
      </c>
      <c r="H6" s="59">
        <f>F6*G6</f>
        <v>67156.800000000003</v>
      </c>
      <c r="I6" s="63" t="str">
        <f>IF(G6&gt;=4,"dovolená","bez dovolené")</f>
        <v>dovolená</v>
      </c>
    </row>
    <row r="7" spans="2:9" x14ac:dyDescent="0.25">
      <c r="B7" s="22" t="s">
        <v>28</v>
      </c>
      <c r="C7" s="1" t="s">
        <v>45</v>
      </c>
      <c r="D7" s="34">
        <v>6789</v>
      </c>
      <c r="E7" s="43">
        <f t="shared" ref="E7:E15" si="0">D7* $E$18</f>
        <v>1018.3499999999999</v>
      </c>
      <c r="F7" s="35">
        <f t="shared" ref="F7:F16" si="1">D7-E7</f>
        <v>5770.65</v>
      </c>
      <c r="G7" s="36">
        <v>9</v>
      </c>
      <c r="H7" s="60">
        <f t="shared" ref="H7:H16" si="2">F7*G7</f>
        <v>51935.85</v>
      </c>
      <c r="I7" s="64" t="str">
        <f t="shared" ref="I7:I16" si="3">IF(G7&gt;=4,"dovolená","bez dovolené")</f>
        <v>dovolená</v>
      </c>
    </row>
    <row r="8" spans="2:9" x14ac:dyDescent="0.25">
      <c r="B8" s="22" t="s">
        <v>30</v>
      </c>
      <c r="C8" s="1" t="s">
        <v>46</v>
      </c>
      <c r="D8" s="34">
        <v>4556</v>
      </c>
      <c r="E8" s="43">
        <f t="shared" si="0"/>
        <v>683.4</v>
      </c>
      <c r="F8" s="35">
        <f t="shared" si="1"/>
        <v>3872.6</v>
      </c>
      <c r="G8" s="36">
        <v>6</v>
      </c>
      <c r="H8" s="60">
        <f t="shared" si="2"/>
        <v>23235.599999999999</v>
      </c>
      <c r="I8" s="64" t="str">
        <f t="shared" si="3"/>
        <v>dovolená</v>
      </c>
    </row>
    <row r="9" spans="2:9" x14ac:dyDescent="0.25">
      <c r="B9" s="22" t="s">
        <v>47</v>
      </c>
      <c r="C9" s="1" t="s">
        <v>48</v>
      </c>
      <c r="D9" s="34">
        <v>8643</v>
      </c>
      <c r="E9" s="43">
        <f t="shared" si="0"/>
        <v>1296.45</v>
      </c>
      <c r="F9" s="35">
        <f t="shared" si="1"/>
        <v>7346.55</v>
      </c>
      <c r="G9" s="36">
        <v>4</v>
      </c>
      <c r="H9" s="60">
        <f t="shared" si="2"/>
        <v>29386.2</v>
      </c>
      <c r="I9" s="64" t="str">
        <f t="shared" si="3"/>
        <v>dovolená</v>
      </c>
    </row>
    <row r="10" spans="2:9" x14ac:dyDescent="0.25">
      <c r="B10" s="22" t="s">
        <v>49</v>
      </c>
      <c r="C10" s="1" t="s">
        <v>50</v>
      </c>
      <c r="D10" s="34">
        <v>2387</v>
      </c>
      <c r="E10" s="43">
        <f t="shared" si="0"/>
        <v>358.05</v>
      </c>
      <c r="F10" s="35">
        <f t="shared" si="1"/>
        <v>2028.95</v>
      </c>
      <c r="G10" s="36">
        <v>3</v>
      </c>
      <c r="H10" s="60">
        <f t="shared" si="2"/>
        <v>6086.85</v>
      </c>
      <c r="I10" s="64" t="str">
        <f t="shared" si="3"/>
        <v>bez dovolené</v>
      </c>
    </row>
    <row r="11" spans="2:9" x14ac:dyDescent="0.25">
      <c r="B11" s="22" t="s">
        <v>51</v>
      </c>
      <c r="C11" s="1" t="s">
        <v>52</v>
      </c>
      <c r="D11" s="34">
        <v>9843</v>
      </c>
      <c r="E11" s="43">
        <f t="shared" si="0"/>
        <v>1476.45</v>
      </c>
      <c r="F11" s="35">
        <f t="shared" si="1"/>
        <v>8366.5499999999993</v>
      </c>
      <c r="G11" s="36">
        <v>5</v>
      </c>
      <c r="H11" s="60">
        <f t="shared" si="2"/>
        <v>41832.75</v>
      </c>
      <c r="I11" s="64" t="str">
        <f t="shared" si="3"/>
        <v>dovolená</v>
      </c>
    </row>
    <row r="12" spans="2:9" x14ac:dyDescent="0.25">
      <c r="B12" s="22" t="s">
        <v>53</v>
      </c>
      <c r="C12" s="1" t="s">
        <v>32</v>
      </c>
      <c r="D12" s="34">
        <v>4567</v>
      </c>
      <c r="E12" s="43">
        <f t="shared" si="0"/>
        <v>685.05</v>
      </c>
      <c r="F12" s="35">
        <f t="shared" si="1"/>
        <v>3881.95</v>
      </c>
      <c r="G12" s="36">
        <v>6</v>
      </c>
      <c r="H12" s="60">
        <f t="shared" si="2"/>
        <v>23291.699999999997</v>
      </c>
      <c r="I12" s="64" t="str">
        <f t="shared" si="3"/>
        <v>dovolená</v>
      </c>
    </row>
    <row r="13" spans="2:9" x14ac:dyDescent="0.25">
      <c r="B13" s="22" t="s">
        <v>33</v>
      </c>
      <c r="C13" s="1" t="s">
        <v>54</v>
      </c>
      <c r="D13" s="34">
        <v>2378</v>
      </c>
      <c r="E13" s="43">
        <f t="shared" si="0"/>
        <v>356.7</v>
      </c>
      <c r="F13" s="35">
        <f t="shared" si="1"/>
        <v>2021.3</v>
      </c>
      <c r="G13" s="36">
        <v>2</v>
      </c>
      <c r="H13" s="60">
        <f t="shared" si="2"/>
        <v>4042.6</v>
      </c>
      <c r="I13" s="64" t="str">
        <f t="shared" si="3"/>
        <v>bez dovolené</v>
      </c>
    </row>
    <row r="14" spans="2:9" x14ac:dyDescent="0.25">
      <c r="B14" s="22" t="s">
        <v>34</v>
      </c>
      <c r="C14" s="1" t="s">
        <v>55</v>
      </c>
      <c r="D14" s="34">
        <v>8754</v>
      </c>
      <c r="E14" s="43">
        <f t="shared" si="0"/>
        <v>1313.1</v>
      </c>
      <c r="F14" s="35">
        <f t="shared" si="1"/>
        <v>7440.9</v>
      </c>
      <c r="G14" s="36">
        <v>8</v>
      </c>
      <c r="H14" s="60">
        <f t="shared" si="2"/>
        <v>59527.199999999997</v>
      </c>
      <c r="I14" s="64" t="str">
        <f t="shared" si="3"/>
        <v>dovolená</v>
      </c>
    </row>
    <row r="15" spans="2:9" x14ac:dyDescent="0.25">
      <c r="B15" s="22" t="s">
        <v>56</v>
      </c>
      <c r="C15" s="1" t="s">
        <v>31</v>
      </c>
      <c r="D15" s="34">
        <v>6754</v>
      </c>
      <c r="E15" s="43">
        <f t="shared" si="0"/>
        <v>1013.0999999999999</v>
      </c>
      <c r="F15" s="35">
        <f t="shared" si="1"/>
        <v>5740.9</v>
      </c>
      <c r="G15" s="36">
        <v>6</v>
      </c>
      <c r="H15" s="60">
        <f t="shared" si="2"/>
        <v>34445.399999999994</v>
      </c>
      <c r="I15" s="64" t="str">
        <f t="shared" si="3"/>
        <v>dovolená</v>
      </c>
    </row>
    <row r="16" spans="2:9" ht="15.75" thickBot="1" x14ac:dyDescent="0.3">
      <c r="B16" s="23" t="s">
        <v>57</v>
      </c>
      <c r="C16" s="24" t="s">
        <v>58</v>
      </c>
      <c r="D16" s="38">
        <v>7865</v>
      </c>
      <c r="E16" s="44">
        <f t="shared" ref="E16" si="4">D16*0.15</f>
        <v>1179.75</v>
      </c>
      <c r="F16" s="39">
        <f t="shared" si="1"/>
        <v>6685.25</v>
      </c>
      <c r="G16" s="40">
        <v>9</v>
      </c>
      <c r="H16" s="61">
        <f t="shared" si="2"/>
        <v>60167.25</v>
      </c>
      <c r="I16" s="65" t="str">
        <f t="shared" si="3"/>
        <v>dovolená</v>
      </c>
    </row>
    <row r="17" spans="2:11" ht="15.75" thickBot="1" x14ac:dyDescent="0.3"/>
    <row r="18" spans="2:11" ht="15.75" thickBot="1" x14ac:dyDescent="0.3">
      <c r="D18" s="50" t="s">
        <v>59</v>
      </c>
      <c r="E18" s="51">
        <v>0.15</v>
      </c>
    </row>
    <row r="19" spans="2:11" ht="8.25" customHeight="1" thickBot="1" x14ac:dyDescent="0.3">
      <c r="D19" s="45"/>
      <c r="E19" s="46"/>
    </row>
    <row r="20" spans="2:11" ht="15.75" thickBot="1" x14ac:dyDescent="0.3">
      <c r="B20" s="110" t="s">
        <v>77</v>
      </c>
      <c r="C20" s="111"/>
      <c r="D20" s="111"/>
      <c r="E20" s="112"/>
    </row>
    <row r="21" spans="2:11" x14ac:dyDescent="0.25">
      <c r="B21" s="113" t="s">
        <v>60</v>
      </c>
      <c r="C21" s="114"/>
      <c r="D21" s="114"/>
      <c r="E21" s="49">
        <f>COUNTA(C6:C16)</f>
        <v>11</v>
      </c>
    </row>
    <row r="22" spans="2:11" ht="29.25" customHeight="1" x14ac:dyDescent="0.25">
      <c r="B22" s="115" t="s">
        <v>78</v>
      </c>
      <c r="C22" s="116"/>
      <c r="D22" s="117"/>
      <c r="E22" s="47">
        <f>COUNTIF(D6:D16,"&gt;7000")</f>
        <v>5</v>
      </c>
    </row>
    <row r="23" spans="2:11" x14ac:dyDescent="0.25">
      <c r="B23" s="98" t="s">
        <v>79</v>
      </c>
      <c r="C23" s="99"/>
      <c r="D23" s="99"/>
      <c r="E23" s="37">
        <f>AVERAGE(F6:F16)</f>
        <v>5595.4727272727268</v>
      </c>
    </row>
    <row r="24" spans="2:11" x14ac:dyDescent="0.25">
      <c r="B24" s="98" t="s">
        <v>80</v>
      </c>
      <c r="C24" s="99"/>
      <c r="D24" s="99"/>
      <c r="E24" s="58">
        <f>SUM(E6:E16)</f>
        <v>10861.800000000001</v>
      </c>
    </row>
    <row r="25" spans="2:11" x14ac:dyDescent="0.25">
      <c r="B25" s="104" t="s">
        <v>81</v>
      </c>
      <c r="C25" s="105"/>
      <c r="D25" s="106"/>
      <c r="E25" s="58">
        <f>AVERAGE(E6:E16)</f>
        <v>987.43636363636369</v>
      </c>
    </row>
    <row r="26" spans="2:11" x14ac:dyDescent="0.25">
      <c r="B26" s="100" t="s">
        <v>61</v>
      </c>
      <c r="C26" s="101"/>
      <c r="D26" s="101"/>
      <c r="E26" s="37">
        <f>MAX(H6:H16)</f>
        <v>67156.800000000003</v>
      </c>
    </row>
    <row r="27" spans="2:11" ht="15.75" thickBot="1" x14ac:dyDescent="0.3">
      <c r="B27" s="102" t="s">
        <v>62</v>
      </c>
      <c r="C27" s="103"/>
      <c r="D27" s="103"/>
      <c r="E27" s="41">
        <f>MIN(H6:H16)</f>
        <v>4042.6</v>
      </c>
    </row>
    <row r="29" spans="2:11" x14ac:dyDescent="0.25">
      <c r="B29" s="52" t="s">
        <v>63</v>
      </c>
      <c r="C29" s="52"/>
      <c r="D29" s="52"/>
      <c r="E29" s="52"/>
      <c r="F29" s="52"/>
      <c r="G29" s="52"/>
      <c r="H29" s="52"/>
      <c r="I29" s="52"/>
      <c r="J29" s="52"/>
      <c r="K29" s="52"/>
    </row>
    <row r="30" spans="2:11" x14ac:dyDescent="0.25">
      <c r="B30" s="52" t="s">
        <v>82</v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x14ac:dyDescent="0.25">
      <c r="B31" s="52" t="s">
        <v>83</v>
      </c>
      <c r="C31" s="52"/>
      <c r="D31" s="52"/>
      <c r="E31" s="52"/>
      <c r="F31" s="52"/>
      <c r="G31" s="52"/>
      <c r="H31" s="52"/>
      <c r="I31" s="52"/>
      <c r="J31" s="52"/>
      <c r="K31" s="52"/>
    </row>
    <row r="32" spans="2:11" x14ac:dyDescent="0.25">
      <c r="B32" s="52" t="s">
        <v>84</v>
      </c>
      <c r="C32" s="54"/>
      <c r="D32" s="52"/>
      <c r="E32" s="52"/>
      <c r="F32" s="52"/>
      <c r="G32" s="52"/>
      <c r="H32" s="52"/>
      <c r="I32" s="52"/>
      <c r="J32" s="52"/>
      <c r="K32" s="52"/>
    </row>
    <row r="33" spans="2:11" x14ac:dyDescent="0.25">
      <c r="B33" s="52" t="s">
        <v>85</v>
      </c>
      <c r="C33" s="54"/>
      <c r="D33" s="52"/>
      <c r="E33" s="52"/>
      <c r="F33" s="52"/>
      <c r="G33" s="52"/>
      <c r="H33" s="52"/>
      <c r="I33" s="52"/>
      <c r="J33" s="52"/>
      <c r="K33" s="52"/>
    </row>
    <row r="34" spans="2:11" x14ac:dyDescent="0.25">
      <c r="B34" s="52"/>
      <c r="C34" s="52" t="s">
        <v>86</v>
      </c>
      <c r="D34" s="52"/>
      <c r="E34" s="52"/>
      <c r="F34" s="52"/>
      <c r="G34" s="52"/>
      <c r="H34" s="52"/>
      <c r="I34" s="52"/>
      <c r="J34" s="52"/>
      <c r="K34" s="52"/>
    </row>
    <row r="35" spans="2:11" x14ac:dyDescent="0.25">
      <c r="B35" s="52"/>
      <c r="C35" t="s">
        <v>93</v>
      </c>
      <c r="D35" s="52"/>
      <c r="E35" s="52"/>
      <c r="F35" s="52"/>
      <c r="G35" s="52"/>
      <c r="H35" s="52"/>
      <c r="I35" s="52"/>
      <c r="J35" s="52"/>
      <c r="K35" s="52"/>
    </row>
    <row r="36" spans="2:11" x14ac:dyDescent="0.25">
      <c r="B36" s="52" t="s">
        <v>87</v>
      </c>
      <c r="C36" s="52"/>
      <c r="D36" s="52"/>
      <c r="E36" s="52"/>
      <c r="F36" s="52"/>
      <c r="G36" s="52"/>
      <c r="H36" s="52"/>
      <c r="I36" s="52"/>
      <c r="J36" s="52"/>
      <c r="K36" s="52"/>
    </row>
    <row r="37" spans="2:11" x14ac:dyDescent="0.25">
      <c r="B37" s="52"/>
      <c r="C37" s="52" t="s">
        <v>64</v>
      </c>
      <c r="D37" s="52"/>
      <c r="E37" s="52"/>
      <c r="F37" s="52"/>
      <c r="G37" s="52"/>
      <c r="H37" s="52"/>
      <c r="I37" s="52"/>
      <c r="J37" s="52"/>
      <c r="K37" s="52"/>
    </row>
    <row r="38" spans="2:11" x14ac:dyDescent="0.25">
      <c r="B38" s="52"/>
      <c r="C38" s="52" t="s">
        <v>65</v>
      </c>
      <c r="D38" s="52"/>
      <c r="E38" s="52"/>
      <c r="F38" s="52"/>
      <c r="G38" s="52"/>
      <c r="H38" s="52"/>
      <c r="I38" s="52"/>
      <c r="J38" s="52"/>
      <c r="K38" s="52"/>
    </row>
    <row r="39" spans="2:11" x14ac:dyDescent="0.25">
      <c r="B39" s="52" t="s">
        <v>88</v>
      </c>
      <c r="C39" s="52"/>
      <c r="D39" s="52"/>
      <c r="E39" s="52"/>
      <c r="F39" s="52"/>
      <c r="G39" s="52"/>
      <c r="H39" s="52"/>
      <c r="I39" s="52"/>
      <c r="J39" s="52"/>
      <c r="K39" s="52"/>
    </row>
    <row r="40" spans="2:11" x14ac:dyDescent="0.25">
      <c r="B40" s="52" t="s">
        <v>89</v>
      </c>
      <c r="C40" s="52"/>
      <c r="D40" s="52"/>
      <c r="E40" s="52"/>
      <c r="F40" s="52"/>
      <c r="G40" s="52"/>
      <c r="H40" s="52"/>
      <c r="I40" s="52"/>
      <c r="J40" s="52"/>
      <c r="K40" s="52"/>
    </row>
    <row r="41" spans="2:11" x14ac:dyDescent="0.25">
      <c r="B41" s="53" t="s">
        <v>66</v>
      </c>
      <c r="C41" s="52" t="s">
        <v>67</v>
      </c>
      <c r="D41" t="s">
        <v>94</v>
      </c>
      <c r="E41" s="52"/>
      <c r="F41" s="52"/>
      <c r="G41" s="52"/>
      <c r="H41" s="52"/>
      <c r="I41" s="52"/>
      <c r="K41" s="52"/>
    </row>
    <row r="42" spans="2:11" x14ac:dyDescent="0.25">
      <c r="B42" s="53" t="s">
        <v>68</v>
      </c>
      <c r="C42" s="52" t="s">
        <v>69</v>
      </c>
      <c r="D42" s="52" t="s">
        <v>70</v>
      </c>
      <c r="E42" s="52"/>
      <c r="F42" s="52"/>
      <c r="G42" s="52"/>
      <c r="H42" s="52"/>
      <c r="I42" s="52"/>
      <c r="K42" s="52"/>
    </row>
    <row r="43" spans="2:11" x14ac:dyDescent="0.25">
      <c r="B43" s="53" t="s">
        <v>71</v>
      </c>
      <c r="C43" s="52" t="s">
        <v>72</v>
      </c>
      <c r="D43" s="52" t="s">
        <v>90</v>
      </c>
      <c r="E43" s="52"/>
      <c r="F43" s="52"/>
      <c r="G43" s="52"/>
      <c r="H43" s="52"/>
      <c r="I43" s="52"/>
      <c r="K43" s="52"/>
    </row>
    <row r="44" spans="2:11" x14ac:dyDescent="0.25">
      <c r="B44" s="53"/>
      <c r="C44" s="52"/>
      <c r="D44" s="52" t="s">
        <v>91</v>
      </c>
      <c r="E44" s="52"/>
      <c r="F44" s="52"/>
      <c r="G44" s="52"/>
      <c r="H44" s="52"/>
      <c r="I44" s="52"/>
      <c r="K44" s="52"/>
    </row>
    <row r="45" spans="2:11" x14ac:dyDescent="0.25">
      <c r="B45" s="53" t="s">
        <v>73</v>
      </c>
      <c r="C45" s="52" t="s">
        <v>74</v>
      </c>
      <c r="D45" s="52" t="s">
        <v>92</v>
      </c>
      <c r="E45" s="52"/>
      <c r="F45" s="52"/>
      <c r="G45" s="52"/>
      <c r="H45" s="52"/>
      <c r="I45" s="52"/>
      <c r="K45" s="52"/>
    </row>
    <row r="46" spans="2:11" x14ac:dyDescent="0.25">
      <c r="B46" s="53" t="s">
        <v>75</v>
      </c>
      <c r="C46" s="54" t="s">
        <v>76</v>
      </c>
      <c r="D46" s="54" t="s">
        <v>95</v>
      </c>
      <c r="E46" s="52"/>
      <c r="F46" s="52"/>
      <c r="G46" s="52"/>
      <c r="H46" s="52"/>
      <c r="I46" s="52"/>
      <c r="K46" s="52"/>
    </row>
    <row r="47" spans="2:11" x14ac:dyDescent="0.25">
      <c r="B47" s="52"/>
      <c r="C47" s="52"/>
      <c r="D47" t="s">
        <v>96</v>
      </c>
      <c r="E47" s="52"/>
      <c r="F47" s="52"/>
      <c r="G47" s="52"/>
      <c r="H47" s="52"/>
      <c r="I47" s="52"/>
      <c r="K47" s="52"/>
    </row>
    <row r="48" spans="2:11" x14ac:dyDescent="0.25">
      <c r="B48" s="53"/>
      <c r="C48" s="52"/>
      <c r="D48" s="54"/>
      <c r="E48" s="52"/>
      <c r="F48" s="52"/>
      <c r="G48" s="52"/>
      <c r="H48" s="52"/>
      <c r="I48" s="52"/>
      <c r="K48" s="52"/>
    </row>
    <row r="49" spans="2:11" x14ac:dyDescent="0.25">
      <c r="B49" s="52"/>
      <c r="C49" s="53"/>
      <c r="D49" s="52"/>
      <c r="E49" s="54"/>
      <c r="F49" s="52"/>
      <c r="G49" s="52"/>
      <c r="H49" s="52"/>
      <c r="I49" s="52"/>
      <c r="J49" s="52"/>
      <c r="K49" s="52"/>
    </row>
    <row r="50" spans="2:11" x14ac:dyDescent="0.25">
      <c r="B50" s="52"/>
      <c r="C50" s="52"/>
      <c r="D50" s="52"/>
      <c r="E50" s="52"/>
      <c r="F50" s="52"/>
      <c r="G50" s="52"/>
      <c r="H50" s="52"/>
      <c r="I50" s="52"/>
      <c r="J50" s="52"/>
      <c r="K50" s="52"/>
    </row>
  </sheetData>
  <mergeCells count="9">
    <mergeCell ref="B25:D25"/>
    <mergeCell ref="B26:D26"/>
    <mergeCell ref="B27:D27"/>
    <mergeCell ref="B2:H4"/>
    <mergeCell ref="B20:E20"/>
    <mergeCell ref="B21:D21"/>
    <mergeCell ref="B22:D22"/>
    <mergeCell ref="B23:D23"/>
    <mergeCell ref="B24:D24"/>
  </mergeCells>
  <conditionalFormatting sqref="I6:I16">
    <cfRule type="cellIs" dxfId="3" priority="1" operator="equal">
      <formula>"bez dovolené"</formula>
    </cfRule>
    <cfRule type="cellIs" dxfId="2" priority="2" operator="equal">
      <formula>"dovolená"</formula>
    </cfRule>
  </conditionalFormatting>
  <pageMargins left="0.25" right="0.25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K50"/>
  <sheetViews>
    <sheetView topLeftCell="A7" workbookViewId="0">
      <selection activeCell="B1" sqref="B1"/>
    </sheetView>
  </sheetViews>
  <sheetFormatPr defaultRowHeight="15" x14ac:dyDescent="0.25"/>
  <cols>
    <col min="1" max="1" width="2.28515625" customWidth="1"/>
    <col min="3" max="3" width="11.7109375" customWidth="1"/>
    <col min="4" max="4" width="10.85546875" customWidth="1"/>
    <col min="5" max="5" width="12.42578125" customWidth="1"/>
    <col min="7" max="7" width="15.28515625" customWidth="1"/>
    <col min="8" max="8" width="10.28515625" bestFit="1" customWidth="1"/>
    <col min="9" max="9" width="13.42578125" customWidth="1"/>
  </cols>
  <sheetData>
    <row r="1" spans="2:9" x14ac:dyDescent="0.25">
      <c r="B1" t="s">
        <v>109</v>
      </c>
    </row>
    <row r="2" spans="2:9" x14ac:dyDescent="0.25">
      <c r="B2" s="107" t="s">
        <v>27</v>
      </c>
      <c r="C2" s="108"/>
      <c r="D2" s="108"/>
      <c r="E2" s="108"/>
      <c r="F2" s="108"/>
      <c r="G2" s="108"/>
      <c r="H2" s="108"/>
    </row>
    <row r="3" spans="2:9" x14ac:dyDescent="0.25">
      <c r="B3" s="108"/>
      <c r="C3" s="108"/>
      <c r="D3" s="108"/>
      <c r="E3" s="108"/>
      <c r="F3" s="108"/>
      <c r="G3" s="108"/>
      <c r="H3" s="108"/>
    </row>
    <row r="4" spans="2:9" ht="7.5" customHeight="1" thickBot="1" x14ac:dyDescent="0.3">
      <c r="B4" s="109"/>
      <c r="C4" s="109"/>
      <c r="D4" s="109"/>
      <c r="E4" s="109"/>
      <c r="F4" s="109"/>
      <c r="G4" s="109"/>
      <c r="H4" s="109"/>
    </row>
    <row r="5" spans="2:9" ht="71.25" customHeight="1" thickBot="1" x14ac:dyDescent="0.3">
      <c r="B5" s="25" t="s">
        <v>37</v>
      </c>
      <c r="C5" s="25" t="s">
        <v>38</v>
      </c>
      <c r="D5" s="26" t="s">
        <v>39</v>
      </c>
      <c r="E5" s="26" t="s">
        <v>40</v>
      </c>
      <c r="F5" s="26" t="s">
        <v>41</v>
      </c>
      <c r="G5" s="27" t="s">
        <v>42</v>
      </c>
      <c r="H5" s="27" t="s">
        <v>43</v>
      </c>
      <c r="I5" s="62" t="s">
        <v>101</v>
      </c>
    </row>
    <row r="6" spans="2:9" x14ac:dyDescent="0.25">
      <c r="B6" s="28" t="s">
        <v>44</v>
      </c>
      <c r="C6" s="29" t="s">
        <v>29</v>
      </c>
      <c r="D6" s="30">
        <v>9876</v>
      </c>
      <c r="E6" s="42">
        <f>D6* $E$18</f>
        <v>1481.3999999999999</v>
      </c>
      <c r="F6" s="31">
        <f>D6-E6</f>
        <v>8394.6</v>
      </c>
      <c r="G6" s="32">
        <v>8</v>
      </c>
      <c r="H6" s="59">
        <f>F6*G6</f>
        <v>67156.800000000003</v>
      </c>
      <c r="I6" s="63" t="str">
        <f>IF(G6&gt;=4,"dovolená","bez dovolené")</f>
        <v>dovolená</v>
      </c>
    </row>
    <row r="7" spans="2:9" x14ac:dyDescent="0.25">
      <c r="B7" s="22" t="s">
        <v>28</v>
      </c>
      <c r="C7" s="1" t="s">
        <v>45</v>
      </c>
      <c r="D7" s="34">
        <v>6789</v>
      </c>
      <c r="E7" s="43">
        <f t="shared" ref="E7:E15" si="0">D7* $E$18</f>
        <v>1018.3499999999999</v>
      </c>
      <c r="F7" s="35">
        <f t="shared" ref="F7:F16" si="1">D7-E7</f>
        <v>5770.65</v>
      </c>
      <c r="G7" s="36">
        <v>9</v>
      </c>
      <c r="H7" s="60">
        <f t="shared" ref="H7:H16" si="2">F7*G7</f>
        <v>51935.85</v>
      </c>
      <c r="I7" s="64" t="str">
        <f t="shared" ref="I7:I16" si="3">IF(G7&gt;=4,"dovolená","bez dovolené")</f>
        <v>dovolená</v>
      </c>
    </row>
    <row r="8" spans="2:9" x14ac:dyDescent="0.25">
      <c r="B8" s="22" t="s">
        <v>30</v>
      </c>
      <c r="C8" s="1" t="s">
        <v>46</v>
      </c>
      <c r="D8" s="34">
        <v>4556</v>
      </c>
      <c r="E8" s="43">
        <f t="shared" si="0"/>
        <v>683.4</v>
      </c>
      <c r="F8" s="35">
        <f t="shared" si="1"/>
        <v>3872.6</v>
      </c>
      <c r="G8" s="36">
        <v>6</v>
      </c>
      <c r="H8" s="60">
        <f t="shared" si="2"/>
        <v>23235.599999999999</v>
      </c>
      <c r="I8" s="64" t="str">
        <f t="shared" si="3"/>
        <v>dovolená</v>
      </c>
    </row>
    <row r="9" spans="2:9" x14ac:dyDescent="0.25">
      <c r="B9" s="22" t="s">
        <v>47</v>
      </c>
      <c r="C9" s="1" t="s">
        <v>48</v>
      </c>
      <c r="D9" s="34">
        <v>8643</v>
      </c>
      <c r="E9" s="43">
        <f t="shared" si="0"/>
        <v>1296.45</v>
      </c>
      <c r="F9" s="35">
        <f t="shared" si="1"/>
        <v>7346.55</v>
      </c>
      <c r="G9" s="36">
        <v>4</v>
      </c>
      <c r="H9" s="60">
        <f t="shared" si="2"/>
        <v>29386.2</v>
      </c>
      <c r="I9" s="64" t="str">
        <f t="shared" si="3"/>
        <v>dovolená</v>
      </c>
    </row>
    <row r="10" spans="2:9" x14ac:dyDescent="0.25">
      <c r="B10" s="22" t="s">
        <v>49</v>
      </c>
      <c r="C10" s="1" t="s">
        <v>50</v>
      </c>
      <c r="D10" s="34">
        <v>2387</v>
      </c>
      <c r="E10" s="43">
        <f t="shared" si="0"/>
        <v>358.05</v>
      </c>
      <c r="F10" s="35">
        <f t="shared" si="1"/>
        <v>2028.95</v>
      </c>
      <c r="G10" s="36">
        <v>3</v>
      </c>
      <c r="H10" s="60">
        <f t="shared" si="2"/>
        <v>6086.85</v>
      </c>
      <c r="I10" s="64" t="str">
        <f t="shared" si="3"/>
        <v>bez dovolené</v>
      </c>
    </row>
    <row r="11" spans="2:9" x14ac:dyDescent="0.25">
      <c r="B11" s="22" t="s">
        <v>51</v>
      </c>
      <c r="C11" s="1" t="s">
        <v>52</v>
      </c>
      <c r="D11" s="34">
        <v>9843</v>
      </c>
      <c r="E11" s="43">
        <f t="shared" si="0"/>
        <v>1476.45</v>
      </c>
      <c r="F11" s="35">
        <f t="shared" si="1"/>
        <v>8366.5499999999993</v>
      </c>
      <c r="G11" s="36">
        <v>5</v>
      </c>
      <c r="H11" s="60">
        <f t="shared" si="2"/>
        <v>41832.75</v>
      </c>
      <c r="I11" s="64" t="str">
        <f t="shared" si="3"/>
        <v>dovolená</v>
      </c>
    </row>
    <row r="12" spans="2:9" x14ac:dyDescent="0.25">
      <c r="B12" s="22" t="s">
        <v>53</v>
      </c>
      <c r="C12" s="1" t="s">
        <v>32</v>
      </c>
      <c r="D12" s="34">
        <v>4567</v>
      </c>
      <c r="E12" s="43">
        <f t="shared" si="0"/>
        <v>685.05</v>
      </c>
      <c r="F12" s="35">
        <f t="shared" si="1"/>
        <v>3881.95</v>
      </c>
      <c r="G12" s="36">
        <v>6</v>
      </c>
      <c r="H12" s="60">
        <f t="shared" si="2"/>
        <v>23291.699999999997</v>
      </c>
      <c r="I12" s="64" t="str">
        <f t="shared" si="3"/>
        <v>dovolená</v>
      </c>
    </row>
    <row r="13" spans="2:9" x14ac:dyDescent="0.25">
      <c r="B13" s="22" t="s">
        <v>33</v>
      </c>
      <c r="C13" s="1" t="s">
        <v>54</v>
      </c>
      <c r="D13" s="34">
        <v>2378</v>
      </c>
      <c r="E13" s="43">
        <f t="shared" si="0"/>
        <v>356.7</v>
      </c>
      <c r="F13" s="35">
        <f t="shared" si="1"/>
        <v>2021.3</v>
      </c>
      <c r="G13" s="36">
        <v>2</v>
      </c>
      <c r="H13" s="60">
        <f t="shared" si="2"/>
        <v>4042.6</v>
      </c>
      <c r="I13" s="64" t="str">
        <f t="shared" si="3"/>
        <v>bez dovolené</v>
      </c>
    </row>
    <row r="14" spans="2:9" x14ac:dyDescent="0.25">
      <c r="B14" s="22" t="s">
        <v>34</v>
      </c>
      <c r="C14" s="1" t="s">
        <v>55</v>
      </c>
      <c r="D14" s="34">
        <v>8754</v>
      </c>
      <c r="E14" s="43">
        <f t="shared" si="0"/>
        <v>1313.1</v>
      </c>
      <c r="F14" s="35">
        <f t="shared" si="1"/>
        <v>7440.9</v>
      </c>
      <c r="G14" s="36">
        <v>8</v>
      </c>
      <c r="H14" s="60">
        <f t="shared" si="2"/>
        <v>59527.199999999997</v>
      </c>
      <c r="I14" s="64" t="str">
        <f t="shared" si="3"/>
        <v>dovolená</v>
      </c>
    </row>
    <row r="15" spans="2:9" x14ac:dyDescent="0.25">
      <c r="B15" s="22" t="s">
        <v>56</v>
      </c>
      <c r="C15" s="1" t="s">
        <v>31</v>
      </c>
      <c r="D15" s="34">
        <v>6754</v>
      </c>
      <c r="E15" s="43">
        <f t="shared" si="0"/>
        <v>1013.0999999999999</v>
      </c>
      <c r="F15" s="35">
        <f t="shared" si="1"/>
        <v>5740.9</v>
      </c>
      <c r="G15" s="36">
        <v>6</v>
      </c>
      <c r="H15" s="60">
        <f t="shared" si="2"/>
        <v>34445.399999999994</v>
      </c>
      <c r="I15" s="64" t="str">
        <f t="shared" si="3"/>
        <v>dovolená</v>
      </c>
    </row>
    <row r="16" spans="2:9" ht="15.75" thickBot="1" x14ac:dyDescent="0.3">
      <c r="B16" s="23" t="s">
        <v>57</v>
      </c>
      <c r="C16" s="24" t="s">
        <v>58</v>
      </c>
      <c r="D16" s="38">
        <v>7865</v>
      </c>
      <c r="E16" s="44">
        <f t="shared" ref="E16" si="4">D16*0.15</f>
        <v>1179.75</v>
      </c>
      <c r="F16" s="39">
        <f t="shared" si="1"/>
        <v>6685.25</v>
      </c>
      <c r="G16" s="40">
        <v>9</v>
      </c>
      <c r="H16" s="61">
        <f t="shared" si="2"/>
        <v>60167.25</v>
      </c>
      <c r="I16" s="65" t="str">
        <f t="shared" si="3"/>
        <v>dovolená</v>
      </c>
    </row>
    <row r="17" spans="2:11" ht="15.75" thickBot="1" x14ac:dyDescent="0.3"/>
    <row r="18" spans="2:11" ht="15.75" thickBot="1" x14ac:dyDescent="0.3">
      <c r="D18" s="50" t="s">
        <v>59</v>
      </c>
      <c r="E18" s="51">
        <v>0.15</v>
      </c>
    </row>
    <row r="19" spans="2:11" ht="8.25" customHeight="1" thickBot="1" x14ac:dyDescent="0.3">
      <c r="D19" s="45"/>
      <c r="E19" s="46"/>
    </row>
    <row r="20" spans="2:11" ht="15.75" thickBot="1" x14ac:dyDescent="0.3">
      <c r="B20" s="110" t="s">
        <v>77</v>
      </c>
      <c r="C20" s="111"/>
      <c r="D20" s="111"/>
      <c r="E20" s="112"/>
    </row>
    <row r="21" spans="2:11" x14ac:dyDescent="0.25">
      <c r="B21" s="113" t="s">
        <v>60</v>
      </c>
      <c r="C21" s="114"/>
      <c r="D21" s="114"/>
      <c r="E21" s="49">
        <f>COUNTA(C6:C16)</f>
        <v>11</v>
      </c>
    </row>
    <row r="22" spans="2:11" ht="29.25" customHeight="1" x14ac:dyDescent="0.25">
      <c r="B22" s="115" t="s">
        <v>78</v>
      </c>
      <c r="C22" s="116"/>
      <c r="D22" s="117"/>
      <c r="E22" s="47">
        <f>COUNTIF(D6:D16,"&gt;7000")</f>
        <v>5</v>
      </c>
    </row>
    <row r="23" spans="2:11" x14ac:dyDescent="0.25">
      <c r="B23" s="98" t="s">
        <v>79</v>
      </c>
      <c r="C23" s="99"/>
      <c r="D23" s="99"/>
      <c r="E23" s="37">
        <f>AVERAGE(F6:F16)</f>
        <v>5595.4727272727268</v>
      </c>
    </row>
    <row r="24" spans="2:11" x14ac:dyDescent="0.25">
      <c r="B24" s="98" t="s">
        <v>80</v>
      </c>
      <c r="C24" s="99"/>
      <c r="D24" s="99"/>
      <c r="E24" s="58">
        <f>SUM(E6:E16)</f>
        <v>10861.800000000001</v>
      </c>
    </row>
    <row r="25" spans="2:11" x14ac:dyDescent="0.25">
      <c r="B25" s="104" t="s">
        <v>81</v>
      </c>
      <c r="C25" s="105"/>
      <c r="D25" s="106"/>
      <c r="E25" s="58">
        <f>AVERAGE(E6:E16)</f>
        <v>987.43636363636369</v>
      </c>
    </row>
    <row r="26" spans="2:11" x14ac:dyDescent="0.25">
      <c r="B26" s="100" t="s">
        <v>61</v>
      </c>
      <c r="C26" s="101"/>
      <c r="D26" s="101"/>
      <c r="E26" s="37">
        <f>MAX(H6:H16)</f>
        <v>67156.800000000003</v>
      </c>
    </row>
    <row r="27" spans="2:11" ht="15.75" thickBot="1" x14ac:dyDescent="0.3">
      <c r="B27" s="102" t="s">
        <v>62</v>
      </c>
      <c r="C27" s="103"/>
      <c r="D27" s="103"/>
      <c r="E27" s="41">
        <f>MIN(H6:H16)</f>
        <v>4042.6</v>
      </c>
    </row>
    <row r="29" spans="2:11" x14ac:dyDescent="0.25">
      <c r="B29" s="52" t="s">
        <v>63</v>
      </c>
      <c r="C29" s="52"/>
      <c r="D29" s="52"/>
      <c r="E29" s="52"/>
      <c r="F29" s="52"/>
      <c r="G29" s="52"/>
      <c r="H29" s="52"/>
      <c r="I29" s="52"/>
      <c r="J29" s="52"/>
      <c r="K29" s="52"/>
    </row>
    <row r="30" spans="2:11" x14ac:dyDescent="0.25">
      <c r="B30" s="52" t="s">
        <v>82</v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x14ac:dyDescent="0.25">
      <c r="B31" s="52" t="s">
        <v>83</v>
      </c>
      <c r="C31" s="52"/>
      <c r="D31" s="52"/>
      <c r="E31" s="52"/>
      <c r="F31" s="52"/>
      <c r="G31" s="52"/>
      <c r="H31" s="52"/>
      <c r="I31" s="52"/>
      <c r="J31" s="52"/>
      <c r="K31" s="52"/>
    </row>
    <row r="32" spans="2:11" x14ac:dyDescent="0.25">
      <c r="B32" s="52" t="s">
        <v>84</v>
      </c>
      <c r="C32" s="54"/>
      <c r="D32" s="52"/>
      <c r="E32" s="52"/>
      <c r="F32" s="52"/>
      <c r="G32" s="52"/>
      <c r="H32" s="52"/>
      <c r="I32" s="52"/>
      <c r="J32" s="52"/>
      <c r="K32" s="52"/>
    </row>
    <row r="33" spans="2:11" x14ac:dyDescent="0.25">
      <c r="B33" s="52" t="s">
        <v>85</v>
      </c>
      <c r="C33" s="54"/>
      <c r="D33" s="52"/>
      <c r="E33" s="52"/>
      <c r="F33" s="52"/>
      <c r="G33" s="52"/>
      <c r="H33" s="52"/>
      <c r="I33" s="52"/>
      <c r="J33" s="52"/>
      <c r="K33" s="52"/>
    </row>
    <row r="34" spans="2:11" x14ac:dyDescent="0.25">
      <c r="B34" s="52"/>
      <c r="C34" s="52" t="s">
        <v>86</v>
      </c>
      <c r="D34" s="52"/>
      <c r="E34" s="52"/>
      <c r="F34" s="52"/>
      <c r="G34" s="52"/>
      <c r="H34" s="52"/>
      <c r="I34" s="52"/>
      <c r="J34" s="52"/>
      <c r="K34" s="52"/>
    </row>
    <row r="35" spans="2:11" x14ac:dyDescent="0.25">
      <c r="B35" s="52"/>
      <c r="C35" t="s">
        <v>93</v>
      </c>
      <c r="D35" s="52"/>
      <c r="E35" s="52"/>
      <c r="F35" s="52"/>
      <c r="G35" s="52"/>
      <c r="H35" s="52"/>
      <c r="I35" s="52"/>
      <c r="J35" s="52"/>
      <c r="K35" s="52"/>
    </row>
    <row r="36" spans="2:11" x14ac:dyDescent="0.25">
      <c r="B36" s="52" t="s">
        <v>87</v>
      </c>
      <c r="C36" s="52"/>
      <c r="D36" s="52"/>
      <c r="E36" s="52"/>
      <c r="F36" s="52"/>
      <c r="G36" s="52"/>
      <c r="H36" s="52"/>
      <c r="I36" s="52"/>
      <c r="J36" s="52"/>
      <c r="K36" s="52"/>
    </row>
    <row r="37" spans="2:11" x14ac:dyDescent="0.25">
      <c r="B37" s="52"/>
      <c r="C37" s="52" t="s">
        <v>64</v>
      </c>
      <c r="D37" s="52"/>
      <c r="E37" s="52"/>
      <c r="F37" s="52"/>
      <c r="G37" s="52"/>
      <c r="H37" s="52"/>
      <c r="I37" s="52"/>
      <c r="J37" s="52"/>
      <c r="K37" s="52"/>
    </row>
    <row r="38" spans="2:11" x14ac:dyDescent="0.25">
      <c r="B38" s="52"/>
      <c r="C38" s="52" t="s">
        <v>65</v>
      </c>
      <c r="D38" s="52"/>
      <c r="E38" s="52"/>
      <c r="F38" s="52"/>
      <c r="G38" s="52"/>
      <c r="H38" s="52"/>
      <c r="I38" s="52"/>
      <c r="J38" s="52"/>
      <c r="K38" s="52"/>
    </row>
    <row r="39" spans="2:11" x14ac:dyDescent="0.25">
      <c r="B39" s="52" t="s">
        <v>88</v>
      </c>
      <c r="C39" s="52"/>
      <c r="D39" s="52"/>
      <c r="E39" s="52"/>
      <c r="F39" s="52"/>
      <c r="G39" s="52"/>
      <c r="H39" s="52"/>
      <c r="I39" s="52"/>
      <c r="J39" s="52"/>
      <c r="K39" s="52"/>
    </row>
    <row r="40" spans="2:11" x14ac:dyDescent="0.25">
      <c r="B40" s="52" t="s">
        <v>89</v>
      </c>
      <c r="C40" s="52"/>
      <c r="D40" s="52"/>
      <c r="E40" s="52"/>
      <c r="F40" s="52"/>
      <c r="G40" s="52"/>
      <c r="H40" s="52"/>
      <c r="I40" s="52"/>
      <c r="J40" s="52"/>
      <c r="K40" s="52"/>
    </row>
    <row r="41" spans="2:11" x14ac:dyDescent="0.25">
      <c r="B41" s="53" t="s">
        <v>66</v>
      </c>
      <c r="C41" s="52" t="s">
        <v>67</v>
      </c>
      <c r="D41" t="s">
        <v>94</v>
      </c>
      <c r="E41" s="52"/>
      <c r="F41" s="52"/>
      <c r="G41" s="52"/>
      <c r="H41" s="52"/>
      <c r="I41" s="52"/>
      <c r="K41" s="52"/>
    </row>
    <row r="42" spans="2:11" x14ac:dyDescent="0.25">
      <c r="B42" s="53" t="s">
        <v>68</v>
      </c>
      <c r="C42" s="52" t="s">
        <v>69</v>
      </c>
      <c r="D42" s="52" t="s">
        <v>70</v>
      </c>
      <c r="E42" s="52"/>
      <c r="F42" s="52"/>
      <c r="G42" s="52"/>
      <c r="H42" s="52"/>
      <c r="I42" s="52"/>
      <c r="K42" s="52"/>
    </row>
    <row r="43" spans="2:11" x14ac:dyDescent="0.25">
      <c r="B43" s="53" t="s">
        <v>71</v>
      </c>
      <c r="C43" s="52" t="s">
        <v>72</v>
      </c>
      <c r="D43" s="52" t="s">
        <v>90</v>
      </c>
      <c r="E43" s="52"/>
      <c r="F43" s="52"/>
      <c r="G43" s="52"/>
      <c r="H43" s="52"/>
      <c r="I43" s="52"/>
      <c r="K43" s="52"/>
    </row>
    <row r="44" spans="2:11" x14ac:dyDescent="0.25">
      <c r="B44" s="53"/>
      <c r="C44" s="52"/>
      <c r="D44" s="52" t="s">
        <v>91</v>
      </c>
      <c r="E44" s="52"/>
      <c r="F44" s="52"/>
      <c r="G44" s="52"/>
      <c r="H44" s="52"/>
      <c r="I44" s="52"/>
      <c r="K44" s="52"/>
    </row>
    <row r="45" spans="2:11" x14ac:dyDescent="0.25">
      <c r="B45" s="53" t="s">
        <v>73</v>
      </c>
      <c r="C45" s="52" t="s">
        <v>74</v>
      </c>
      <c r="D45" s="52" t="s">
        <v>92</v>
      </c>
      <c r="E45" s="52"/>
      <c r="F45" s="52"/>
      <c r="G45" s="52"/>
      <c r="H45" s="52"/>
      <c r="I45" s="52"/>
      <c r="K45" s="52"/>
    </row>
    <row r="46" spans="2:11" x14ac:dyDescent="0.25">
      <c r="B46" s="53" t="s">
        <v>75</v>
      </c>
      <c r="C46" s="54" t="s">
        <v>76</v>
      </c>
      <c r="D46" s="54" t="s">
        <v>95</v>
      </c>
      <c r="E46" s="52"/>
      <c r="F46" s="52"/>
      <c r="G46" s="52"/>
      <c r="H46" s="52"/>
      <c r="I46" s="52"/>
      <c r="K46" s="52"/>
    </row>
    <row r="47" spans="2:11" x14ac:dyDescent="0.25">
      <c r="B47" s="52"/>
      <c r="C47" s="52"/>
      <c r="D47" t="s">
        <v>96</v>
      </c>
      <c r="E47" s="52"/>
      <c r="F47" s="52"/>
      <c r="G47" s="52"/>
      <c r="H47" s="52"/>
      <c r="I47" s="52"/>
      <c r="K47" s="52"/>
    </row>
    <row r="48" spans="2:11" x14ac:dyDescent="0.25">
      <c r="B48" s="53"/>
      <c r="C48" s="52"/>
      <c r="D48" s="54"/>
      <c r="E48" s="52"/>
      <c r="F48" s="52"/>
      <c r="G48" s="52"/>
      <c r="H48" s="52"/>
      <c r="I48" s="52"/>
      <c r="K48" s="52"/>
    </row>
    <row r="49" spans="2:11" x14ac:dyDescent="0.25">
      <c r="B49" s="52"/>
      <c r="C49" s="53"/>
      <c r="D49" s="52"/>
      <c r="E49" s="54"/>
      <c r="F49" s="52"/>
      <c r="G49" s="52"/>
      <c r="H49" s="52"/>
      <c r="I49" s="52"/>
      <c r="J49" s="52"/>
      <c r="K49" s="52"/>
    </row>
    <row r="50" spans="2:11" x14ac:dyDescent="0.25">
      <c r="B50" s="52"/>
      <c r="C50" s="52"/>
      <c r="D50" s="52"/>
      <c r="E50" s="52"/>
      <c r="F50" s="52"/>
      <c r="G50" s="52"/>
      <c r="H50" s="52"/>
      <c r="I50" s="52"/>
      <c r="J50" s="52"/>
      <c r="K50" s="52"/>
    </row>
  </sheetData>
  <mergeCells count="9">
    <mergeCell ref="B25:D25"/>
    <mergeCell ref="B26:D26"/>
    <mergeCell ref="B27:D27"/>
    <mergeCell ref="B2:H4"/>
    <mergeCell ref="B20:E20"/>
    <mergeCell ref="B21:D21"/>
    <mergeCell ref="B22:D22"/>
    <mergeCell ref="B23:D23"/>
    <mergeCell ref="B24:D24"/>
  </mergeCells>
  <conditionalFormatting sqref="I6:I16">
    <cfRule type="cellIs" dxfId="1" priority="1" operator="equal">
      <formula>"bez dovolené"</formula>
    </cfRule>
    <cfRule type="cellIs" dxfId="0" priority="2" operator="equal">
      <formula>"dovolená"</formula>
    </cfRule>
  </conditionalFormatting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úvod</vt:lpstr>
      <vt:lpstr>LISTINA</vt:lpstr>
      <vt:lpstr>předloha LISTINA</vt:lpstr>
      <vt:lpstr>VÝPLATNÍ LISTINA</vt:lpstr>
      <vt:lpstr>seznam</vt:lpstr>
      <vt:lpstr>mzda</vt:lpstr>
      <vt:lpstr>filtr</vt:lpstr>
      <vt:lpstr>příčka</vt:lpstr>
      <vt:lpstr>graf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Nevšímalová</cp:lastModifiedBy>
  <cp:lastPrinted>2012-12-29T18:03:36Z</cp:lastPrinted>
  <dcterms:created xsi:type="dcterms:W3CDTF">2012-10-21T11:54:12Z</dcterms:created>
  <dcterms:modified xsi:type="dcterms:W3CDTF">2014-06-29T11:58:17Z</dcterms:modified>
</cp:coreProperties>
</file>